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USUARIO\ownCloud\CARMEN\ViiV\"/>
    </mc:Choice>
  </mc:AlternateContent>
  <xr:revisionPtr revIDLastSave="0" documentId="13_ncr:1_{524EDE27-A6FF-4B9C-8A19-ECB0CAE7ABFB}" xr6:coauthVersionLast="47" xr6:coauthVersionMax="47" xr10:uidLastSave="{00000000-0000-0000-0000-000000000000}"/>
  <bookViews>
    <workbookView xWindow="-120" yWindow="-120" windowWidth="29040" windowHeight="15840" tabRatio="687" activeTab="1" xr2:uid="{3841E2F3-7F03-40D9-9BEF-544B6E7F8CC2}"/>
  </bookViews>
  <sheets>
    <sheet name="INSTRUCCIONES" sheetId="8" r:id="rId1"/>
    <sheet name="H CLASIFICACIÓN PERFILES" sheetId="9" r:id="rId2"/>
    <sheet name="PERFIL AZUL" sheetId="1" r:id="rId3"/>
    <sheet name="PERFIL AMARILLO" sheetId="2" r:id="rId4"/>
    <sheet name="PERFIL MORADO" sheetId="3" r:id="rId5"/>
    <sheet name="PERFIL VERDE" sheetId="4" r:id="rId6"/>
    <sheet name="PERFIL FUCSIA" sheetId="5" r:id="rId7"/>
    <sheet name="PERFIL LILA" sheetId="6" r:id="rId8"/>
    <sheet name="PERFIL NARANJA" sheetId="7" r:id="rId9"/>
    <sheet name="RESUMEN PERFILES" sheetId="10" r:id="rId10"/>
  </sheets>
  <definedNames>
    <definedName name="_xlnm.Print_Area" localSheetId="1">'H CLASIFICACIÓN PERFILES'!$A$1:$AG$24</definedName>
    <definedName name="_xlnm.Print_Area" localSheetId="0">INSTRUCCIONES!$A$3:$N$39</definedName>
    <definedName name="_xlnm.Print_Area" localSheetId="3">'PERFIL AMARILLO'!$A$1:$F$19</definedName>
    <definedName name="_xlnm.Print_Area" localSheetId="2">'PERFIL AZUL'!$A$1:$E$19</definedName>
    <definedName name="_xlnm.Print_Area" localSheetId="6">'PERFIL FUCSIA'!$A$1:$F$19</definedName>
    <definedName name="_xlnm.Print_Area" localSheetId="7">'PERFIL LILA'!$A$1:$F$19</definedName>
    <definedName name="_xlnm.Print_Area" localSheetId="4">'PERFIL MORADO'!$A$1:$F$19</definedName>
    <definedName name="_xlnm.Print_Area" localSheetId="8">'PERFIL NARANJA'!$A$1:$F$19</definedName>
    <definedName name="_xlnm.Print_Area" localSheetId="5">'PERFIL VERDE'!$A$1:$F$19</definedName>
    <definedName name="_xlnm.Print_Area" localSheetId="9">'RESUMEN PERFILES'!$A$1:$C$81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8" i="9" l="1"/>
  <c r="AA18" i="9" s="1"/>
  <c r="V18" i="9"/>
  <c r="W18" i="9" s="1"/>
  <c r="R18" i="9"/>
  <c r="T18" i="9" s="1"/>
  <c r="N18" i="9"/>
  <c r="P18" i="9" s="1"/>
  <c r="J18" i="9"/>
  <c r="F18" i="9"/>
  <c r="H18" i="9" s="1"/>
  <c r="F17" i="9"/>
  <c r="F12" i="9"/>
  <c r="H12" i="9" s="1"/>
  <c r="D18" i="9"/>
  <c r="D15" i="9"/>
  <c r="D13" i="9"/>
  <c r="D12" i="9"/>
  <c r="D14" i="9"/>
  <c r="D16" i="9"/>
  <c r="D17" i="9"/>
  <c r="R13" i="9"/>
  <c r="T13" i="9" s="1"/>
  <c r="R12" i="9"/>
  <c r="T12" i="9" s="1"/>
  <c r="R14" i="9"/>
  <c r="T14" i="9" s="1"/>
  <c r="R15" i="9"/>
  <c r="T15" i="9" s="1"/>
  <c r="R16" i="9"/>
  <c r="T16" i="9" s="1"/>
  <c r="R17" i="9"/>
  <c r="S17" i="9"/>
  <c r="F13" i="9"/>
  <c r="H13" i="9" s="1"/>
  <c r="G17" i="9"/>
  <c r="F14" i="9"/>
  <c r="H14" i="9" s="1"/>
  <c r="F15" i="9"/>
  <c r="H15" i="9" s="1"/>
  <c r="F16" i="9"/>
  <c r="H16" i="9" s="1"/>
  <c r="V13" i="9"/>
  <c r="W13" i="9" s="1"/>
  <c r="V12" i="9"/>
  <c r="W12" i="9" s="1"/>
  <c r="V14" i="9"/>
  <c r="W14" i="9" s="1"/>
  <c r="V15" i="9"/>
  <c r="W15" i="9" s="1"/>
  <c r="V16" i="9"/>
  <c r="W16" i="9" s="1"/>
  <c r="V17" i="9"/>
  <c r="W17" i="9" s="1"/>
  <c r="L18" i="9"/>
  <c r="J13" i="9"/>
  <c r="K13" i="9"/>
  <c r="J12" i="9"/>
  <c r="L12" i="9" s="1"/>
  <c r="J14" i="9"/>
  <c r="L14" i="9" s="1"/>
  <c r="J15" i="9"/>
  <c r="L15" i="9" s="1"/>
  <c r="K15" i="9"/>
  <c r="J16" i="9"/>
  <c r="K16" i="9"/>
  <c r="J17" i="9"/>
  <c r="K17" i="9"/>
  <c r="Y13" i="9"/>
  <c r="Z13" i="9"/>
  <c r="Y12" i="9"/>
  <c r="Z12" i="9"/>
  <c r="Y14" i="9"/>
  <c r="Z14" i="9"/>
  <c r="Y15" i="9"/>
  <c r="Z15" i="9"/>
  <c r="Y16" i="9"/>
  <c r="Z16" i="9"/>
  <c r="Y17" i="9"/>
  <c r="Z17" i="9"/>
  <c r="N13" i="9"/>
  <c r="P13" i="9" s="1"/>
  <c r="N12" i="9"/>
  <c r="P12" i="9" s="1"/>
  <c r="N14" i="9"/>
  <c r="P14" i="9" s="1"/>
  <c r="N15" i="9"/>
  <c r="P15" i="9" s="1"/>
  <c r="N16" i="9"/>
  <c r="P16" i="9" s="1"/>
  <c r="N17" i="9"/>
  <c r="O17" i="9"/>
  <c r="P17" i="9"/>
  <c r="C13" i="3"/>
  <c r="D13" i="3" s="1"/>
  <c r="F13" i="3" s="1"/>
  <c r="C13" i="2"/>
  <c r="D13" i="2" s="1"/>
  <c r="F13" i="2" s="1"/>
  <c r="C8" i="6"/>
  <c r="D8" i="6" s="1"/>
  <c r="F8" i="6" s="1"/>
  <c r="C9" i="6"/>
  <c r="D9" i="6" s="1"/>
  <c r="F9" i="6" s="1"/>
  <c r="C10" i="6"/>
  <c r="C11" i="6"/>
  <c r="D11" i="6" s="1"/>
  <c r="F11" i="6" s="1"/>
  <c r="C12" i="6"/>
  <c r="D12" i="6" s="1"/>
  <c r="C13" i="6"/>
  <c r="D13" i="6" s="1"/>
  <c r="F13" i="6" s="1"/>
  <c r="C14" i="6"/>
  <c r="E14" i="6" s="1"/>
  <c r="C15" i="6"/>
  <c r="C16" i="6"/>
  <c r="C7" i="6"/>
  <c r="D7" i="6" s="1"/>
  <c r="F7" i="6" s="1"/>
  <c r="C8" i="7"/>
  <c r="D8" i="7" s="1"/>
  <c r="C9" i="7"/>
  <c r="D9" i="7" s="1"/>
  <c r="C10" i="7"/>
  <c r="C11" i="7"/>
  <c r="D11" i="7" s="1"/>
  <c r="C12" i="7"/>
  <c r="E12" i="7" s="1"/>
  <c r="C13" i="7"/>
  <c r="D13" i="7" s="1"/>
  <c r="F13" i="7" s="1"/>
  <c r="C14" i="7"/>
  <c r="C15" i="7"/>
  <c r="D15" i="7" s="1"/>
  <c r="C16" i="7"/>
  <c r="D16" i="7" s="1"/>
  <c r="C7" i="7"/>
  <c r="E7" i="7" s="1"/>
  <c r="C8" i="5"/>
  <c r="D8" i="5" s="1"/>
  <c r="E8" i="5" s="1"/>
  <c r="C9" i="5"/>
  <c r="D9" i="5" s="1"/>
  <c r="E9" i="5" s="1"/>
  <c r="C10" i="5"/>
  <c r="D10" i="5" s="1"/>
  <c r="E10" i="5" s="1"/>
  <c r="C11" i="5"/>
  <c r="D11" i="5" s="1"/>
  <c r="E11" i="5" s="1"/>
  <c r="C12" i="5"/>
  <c r="C13" i="5"/>
  <c r="D13" i="5" s="1"/>
  <c r="E13" i="5" s="1"/>
  <c r="C14" i="5"/>
  <c r="D14" i="5" s="1"/>
  <c r="E14" i="5" s="1"/>
  <c r="C15" i="5"/>
  <c r="D15" i="5" s="1"/>
  <c r="E15" i="5" s="1"/>
  <c r="C16" i="5"/>
  <c r="C7" i="5"/>
  <c r="D7" i="5" s="1"/>
  <c r="E7" i="5" s="1"/>
  <c r="C8" i="4"/>
  <c r="C9" i="4"/>
  <c r="C10" i="4"/>
  <c r="D10" i="4" s="1"/>
  <c r="F10" i="4" s="1"/>
  <c r="C11" i="4"/>
  <c r="D11" i="4" s="1"/>
  <c r="F11" i="4" s="1"/>
  <c r="C12" i="4"/>
  <c r="D12" i="4" s="1"/>
  <c r="C13" i="4"/>
  <c r="D13" i="4" s="1"/>
  <c r="F13" i="4" s="1"/>
  <c r="C14" i="4"/>
  <c r="C15" i="4"/>
  <c r="D15" i="4" s="1"/>
  <c r="F15" i="4" s="1"/>
  <c r="C16" i="4"/>
  <c r="D16" i="4" s="1"/>
  <c r="F16" i="4" s="1"/>
  <c r="C7" i="4"/>
  <c r="D7" i="4" s="1"/>
  <c r="F7" i="4" s="1"/>
  <c r="C8" i="3"/>
  <c r="E8" i="3" s="1"/>
  <c r="C9" i="3"/>
  <c r="D9" i="3" s="1"/>
  <c r="F9" i="3" s="1"/>
  <c r="C10" i="3"/>
  <c r="D10" i="3" s="1"/>
  <c r="C11" i="3"/>
  <c r="D11" i="3" s="1"/>
  <c r="C12" i="3"/>
  <c r="D12" i="3" s="1"/>
  <c r="C14" i="3"/>
  <c r="E14" i="3" s="1"/>
  <c r="C15" i="3"/>
  <c r="E15" i="3" s="1"/>
  <c r="C16" i="3"/>
  <c r="C7" i="3"/>
  <c r="C8" i="2"/>
  <c r="D8" i="2" s="1"/>
  <c r="F8" i="2" s="1"/>
  <c r="C9" i="2"/>
  <c r="D9" i="2" s="1"/>
  <c r="F9" i="2" s="1"/>
  <c r="C10" i="2"/>
  <c r="C11" i="2"/>
  <c r="D11" i="2" s="1"/>
  <c r="F11" i="2" s="1"/>
  <c r="C12" i="2"/>
  <c r="D12" i="2" s="1"/>
  <c r="C14" i="2"/>
  <c r="E14" i="2" s="1"/>
  <c r="C15" i="2"/>
  <c r="C16" i="2"/>
  <c r="C7" i="2"/>
  <c r="D7" i="2" s="1"/>
  <c r="F7" i="2" s="1"/>
  <c r="C8" i="1"/>
  <c r="D8" i="1" s="1"/>
  <c r="C9" i="1"/>
  <c r="D9" i="1" s="1"/>
  <c r="C10" i="1"/>
  <c r="D10" i="1" s="1"/>
  <c r="C11" i="1"/>
  <c r="D11" i="1" s="1"/>
  <c r="C12" i="1"/>
  <c r="D12" i="1" s="1"/>
  <c r="C13" i="1"/>
  <c r="D13" i="1" s="1"/>
  <c r="C14" i="1"/>
  <c r="C15" i="1"/>
  <c r="D15" i="1" s="1"/>
  <c r="C16" i="1"/>
  <c r="D16" i="1" s="1"/>
  <c r="C7" i="1"/>
  <c r="D7" i="1" s="1"/>
  <c r="Y19" i="9"/>
  <c r="Z19" i="9"/>
  <c r="Y20" i="9"/>
  <c r="AA20" i="9" s="1"/>
  <c r="Z20" i="9"/>
  <c r="Y21" i="9"/>
  <c r="Z21" i="9"/>
  <c r="V19" i="9"/>
  <c r="W19" i="9" s="1"/>
  <c r="V20" i="9"/>
  <c r="W20" i="9" s="1"/>
  <c r="V21" i="9"/>
  <c r="W21" i="9" s="1"/>
  <c r="R19" i="9"/>
  <c r="S19" i="9"/>
  <c r="R20" i="9"/>
  <c r="T20" i="9" s="1"/>
  <c r="R21" i="9"/>
  <c r="T21" i="9" s="1"/>
  <c r="N19" i="9"/>
  <c r="O19" i="9"/>
  <c r="N20" i="9"/>
  <c r="P20" i="9" s="1"/>
  <c r="N21" i="9"/>
  <c r="P21" i="9" s="1"/>
  <c r="J19" i="9"/>
  <c r="L19" i="9" s="1"/>
  <c r="K19" i="9"/>
  <c r="J20" i="9"/>
  <c r="K20" i="9"/>
  <c r="J21" i="9"/>
  <c r="K21" i="9"/>
  <c r="F20" i="9"/>
  <c r="H20" i="9" s="1"/>
  <c r="F21" i="9"/>
  <c r="H21" i="9" s="1"/>
  <c r="D19" i="9"/>
  <c r="D20" i="9"/>
  <c r="D21" i="9"/>
  <c r="F19" i="9"/>
  <c r="H19" i="9" s="1"/>
  <c r="G19" i="9"/>
  <c r="E8" i="7"/>
  <c r="E9" i="7"/>
  <c r="D10" i="7"/>
  <c r="E10" i="7"/>
  <c r="E11" i="7"/>
  <c r="D14" i="7"/>
  <c r="E14" i="7"/>
  <c r="D10" i="6"/>
  <c r="F10" i="6" s="1"/>
  <c r="D14" i="6"/>
  <c r="D15" i="6"/>
  <c r="F15" i="6" s="1"/>
  <c r="D16" i="6"/>
  <c r="F16" i="6" s="1"/>
  <c r="D12" i="5"/>
  <c r="E12" i="5" s="1"/>
  <c r="D16" i="5"/>
  <c r="E16" i="5" s="1"/>
  <c r="D8" i="4"/>
  <c r="F8" i="4" s="1"/>
  <c r="D9" i="4"/>
  <c r="F9" i="4" s="1"/>
  <c r="D14" i="4"/>
  <c r="E14" i="4"/>
  <c r="D7" i="3"/>
  <c r="F7" i="3" s="1"/>
  <c r="E11" i="3"/>
  <c r="E12" i="3"/>
  <c r="D14" i="3"/>
  <c r="D16" i="3"/>
  <c r="E16" i="3"/>
  <c r="D10" i="2"/>
  <c r="F10" i="2" s="1"/>
  <c r="D14" i="2"/>
  <c r="D15" i="2"/>
  <c r="F15" i="2" s="1"/>
  <c r="D16" i="2"/>
  <c r="F16" i="2" s="1"/>
  <c r="D14" i="1"/>
  <c r="E12" i="6" l="1"/>
  <c r="F12" i="6" s="1"/>
  <c r="F14" i="3"/>
  <c r="F16" i="3"/>
  <c r="AA15" i="9"/>
  <c r="F11" i="7"/>
  <c r="AA19" i="9"/>
  <c r="F12" i="3"/>
  <c r="H17" i="9"/>
  <c r="F11" i="3"/>
  <c r="AA12" i="9"/>
  <c r="T19" i="9"/>
  <c r="D15" i="3"/>
  <c r="L21" i="9"/>
  <c r="AA21" i="9"/>
  <c r="F14" i="6"/>
  <c r="F14" i="2"/>
  <c r="F14" i="4"/>
  <c r="F14" i="7"/>
  <c r="P19" i="9"/>
  <c r="P23" i="9" s="1"/>
  <c r="AE19" i="9" s="1"/>
  <c r="AE20" i="9" s="1"/>
  <c r="T17" i="9"/>
  <c r="AA17" i="9"/>
  <c r="L17" i="9"/>
  <c r="L13" i="9"/>
  <c r="D8" i="3"/>
  <c r="F8" i="3" s="1"/>
  <c r="AA13" i="9"/>
  <c r="F15" i="3"/>
  <c r="L20" i="9"/>
  <c r="AA16" i="9"/>
  <c r="L16" i="9"/>
  <c r="F10" i="7"/>
  <c r="F8" i="7"/>
  <c r="D12" i="7"/>
  <c r="F12" i="7" s="1"/>
  <c r="E12" i="2"/>
  <c r="F12" i="2" s="1"/>
  <c r="E12" i="4"/>
  <c r="F12" i="4" s="1"/>
  <c r="F18" i="4" s="1"/>
  <c r="F19" i="4" s="1"/>
  <c r="E16" i="7"/>
  <c r="F16" i="7" s="1"/>
  <c r="F18" i="2"/>
  <c r="H23" i="9"/>
  <c r="AA14" i="9"/>
  <c r="F9" i="7"/>
  <c r="E15" i="7"/>
  <c r="F15" i="7" s="1"/>
  <c r="D23" i="9"/>
  <c r="AE13" i="9" s="1"/>
  <c r="AE14" i="9" s="1"/>
  <c r="W23" i="9"/>
  <c r="AG15" i="9" s="1"/>
  <c r="AG16" i="9" s="1"/>
  <c r="T23" i="9"/>
  <c r="AG13" i="9" s="1"/>
  <c r="AG14" i="9" s="1"/>
  <c r="E10" i="3"/>
  <c r="F10" i="3" s="1"/>
  <c r="E18" i="5"/>
  <c r="E19" i="5" s="1"/>
  <c r="D18" i="1"/>
  <c r="D19" i="1" s="1"/>
  <c r="D7" i="7"/>
  <c r="F7" i="7" s="1"/>
  <c r="F18" i="6" l="1"/>
  <c r="F19" i="6" s="1"/>
  <c r="L23" i="9"/>
  <c r="AE17" i="9" s="1"/>
  <c r="AE18" i="9" s="1"/>
  <c r="AA23" i="9"/>
  <c r="AG17" i="9" s="1"/>
  <c r="AG18" i="9" s="1"/>
  <c r="AE15" i="9"/>
  <c r="AE16" i="9" s="1"/>
  <c r="F18" i="3"/>
  <c r="F19" i="3" s="1"/>
  <c r="F19" i="2"/>
  <c r="F18" i="7"/>
  <c r="F19" i="7" s="1"/>
  <c r="AG19" i="9" l="1"/>
</calcChain>
</file>

<file path=xl/sharedStrings.xml><?xml version="1.0" encoding="utf-8"?>
<sst xmlns="http://schemas.openxmlformats.org/spreadsheetml/2006/main" count="549" uniqueCount="83">
  <si>
    <t>DEFINICIÓN DEL PERFIL AZUL</t>
  </si>
  <si>
    <t>DIMENSIONES</t>
  </si>
  <si>
    <t>VARIABLES</t>
  </si>
  <si>
    <t>RESPUESTA</t>
  </si>
  <si>
    <t>VARIABLES COINCIDENTES</t>
  </si>
  <si>
    <t>VARIABLE</t>
  </si>
  <si>
    <t>DEMOGRÁFICA</t>
  </si>
  <si>
    <t>1. ¿La paciente está embarazada?</t>
  </si>
  <si>
    <t>NO</t>
  </si>
  <si>
    <t>SOCIAL</t>
  </si>
  <si>
    <t>SI</t>
  </si>
  <si>
    <t>CONDUCTUAL</t>
  </si>
  <si>
    <t>3. ¿El/la paciente presenta dependencia física y psíquca al consumo de drogas marginales o recreativas?</t>
  </si>
  <si>
    <t>4. ¿El/la paciente presenta conductas sexuales de riesgo (chemsex o prácticas sexuales de riesgo)?</t>
  </si>
  <si>
    <t xml:space="preserve">5. ¿El/la paciente presenta otras diagnósticos (comorbilidades) que limitan la función y/o la calidad de vida del paciente y que precisan de cuidados complejos coordinados? </t>
  </si>
  <si>
    <t>6. ¿El/la paciente presenta carga viral indetectable por un periodo igual o superior a 6 meses?</t>
  </si>
  <si>
    <t>ESTADO PSICOLÓGICO Y COGNITIVO</t>
  </si>
  <si>
    <t>9. ¿El/la paciente presenta un deterioro cognitivo que le limita la capacidad de gestionar sus cuidados?</t>
  </si>
  <si>
    <t>ESTADO FUNCIONAL Y FRAGILIDAD</t>
  </si>
  <si>
    <t>PERFIL PACIENTE VIH</t>
  </si>
  <si>
    <t>DEFINICIÓN DEL PERFIL AMARILLO</t>
  </si>
  <si>
    <t>SI/NO</t>
  </si>
  <si>
    <t>DEFINICIÓN DEL PERFIL MORADO</t>
  </si>
  <si>
    <t>DEFINICIÓN DEL PERFIL VERDE</t>
  </si>
  <si>
    <t>VALOR</t>
  </si>
  <si>
    <t>DEFINICIÓN DEL PERFIL FUCSIA</t>
  </si>
  <si>
    <t>DEFINICIÓN DEL PERFIL LILA</t>
  </si>
  <si>
    <t>DEFINICIÓN DEL PERFIL NARANJA</t>
  </si>
  <si>
    <t>DESCRIPCIÓN DE LA HERRAMIENTA</t>
  </si>
  <si>
    <t>INSTRUCCIONES</t>
  </si>
  <si>
    <t>INTERPRETACIÓN DE LOS RESULTADOS</t>
  </si>
  <si>
    <r>
      <t>Esta herramienta permite autoclasificar los paciente en</t>
    </r>
    <r>
      <rPr>
        <b/>
        <i/>
        <sz val="10"/>
        <color theme="1"/>
        <rFont val="Lato"/>
        <family val="2"/>
      </rPr>
      <t xml:space="preserve"> 7 tipos diferentes de perfiles de pacientes con VIH, </t>
    </r>
    <r>
      <rPr>
        <i/>
        <sz val="10"/>
        <color theme="1"/>
        <rFont val="Lato"/>
        <family val="2"/>
      </rPr>
      <t>acorde con las variables sociales, demográficas, conductuales, situación clínica del paciente general y del VIH, estado cognitivo y funcional.</t>
    </r>
    <r>
      <rPr>
        <b/>
        <i/>
        <sz val="10"/>
        <color theme="1"/>
        <rFont val="Lato"/>
        <family val="2"/>
      </rPr>
      <t xml:space="preserve"> </t>
    </r>
    <r>
      <rPr>
        <i/>
        <sz val="10"/>
        <color theme="1"/>
        <rFont val="Lato"/>
        <family val="2"/>
      </rPr>
      <t xml:space="preserve">Los perfiles de pacientes que permite clasificar son los siguientes:
1. </t>
    </r>
    <r>
      <rPr>
        <b/>
        <i/>
        <sz val="10"/>
        <color rgb="FF00B0F0"/>
        <rFont val="Lato"/>
        <family val="2"/>
      </rPr>
      <t>Perfil azul:</t>
    </r>
    <r>
      <rPr>
        <i/>
        <sz val="10"/>
        <color theme="1"/>
        <rFont val="Lato"/>
        <family val="2"/>
      </rPr>
      <t xml:space="preserve"> paciente con infección por VIH, controlada, autónomo, sin comorbilidades y sin conductas de riesgo, psicológicamente bien y con buen soporte familiar y social.
2. </t>
    </r>
    <r>
      <rPr>
        <b/>
        <i/>
        <sz val="10"/>
        <color rgb="FFFFFF00"/>
        <rFont val="Lato"/>
        <family val="2"/>
      </rPr>
      <t>Perfil amarillo</t>
    </r>
    <r>
      <rPr>
        <i/>
        <sz val="10"/>
        <color theme="1"/>
        <rFont val="Lato"/>
        <family val="2"/>
      </rPr>
      <t xml:space="preserve">: paciente complejo con comorbilidaes y fragilidad.
3. </t>
    </r>
    <r>
      <rPr>
        <b/>
        <i/>
        <sz val="10"/>
        <color rgb="FF7030A0"/>
        <rFont val="Lato"/>
        <family val="2"/>
      </rPr>
      <t>Perfil morado</t>
    </r>
    <r>
      <rPr>
        <i/>
        <sz val="10"/>
        <color theme="1"/>
        <rFont val="Lato"/>
        <family val="2"/>
      </rPr>
      <t xml:space="preserve">: paciente consumidor de sustancias.
4. </t>
    </r>
    <r>
      <rPr>
        <b/>
        <i/>
        <sz val="10"/>
        <color rgb="FF92D050"/>
        <rFont val="Lato"/>
        <family val="2"/>
      </rPr>
      <t>Perfil verde:</t>
    </r>
    <r>
      <rPr>
        <i/>
        <sz val="10"/>
        <color theme="1"/>
        <rFont val="Lato"/>
        <family val="2"/>
      </rPr>
      <t xml:space="preserve"> paciente con necesidades sociales, mal adaptado al sistema y con problemas de inserción.
5. </t>
    </r>
    <r>
      <rPr>
        <b/>
        <i/>
        <sz val="10"/>
        <color rgb="FFFF33CC"/>
        <rFont val="Lato"/>
        <family val="2"/>
      </rPr>
      <t>Perfil fucsia</t>
    </r>
    <r>
      <rPr>
        <i/>
        <sz val="10"/>
        <color theme="1"/>
        <rFont val="Lato"/>
        <family val="2"/>
      </rPr>
      <t xml:space="preserve">: mujer embarazada con infección por VIH, controlada, autónomo, sin comorbilidades y sin conductas de riesgo, psicológicamente bien y con buen soporte familiar y social. 
6. </t>
    </r>
    <r>
      <rPr>
        <b/>
        <i/>
        <sz val="10"/>
        <color rgb="FFC39BE1"/>
        <rFont val="Lato"/>
        <family val="2"/>
      </rPr>
      <t>Perfil lila</t>
    </r>
    <r>
      <rPr>
        <i/>
        <sz val="10"/>
        <rFont val="Lato"/>
        <family val="2"/>
      </rPr>
      <t>: paciente con conductas sexuales de riesgo.</t>
    </r>
    <r>
      <rPr>
        <i/>
        <sz val="10"/>
        <color rgb="FFFFC000"/>
        <rFont val="Lato"/>
        <family val="2"/>
      </rPr>
      <t xml:space="preserve">
7.</t>
    </r>
    <r>
      <rPr>
        <b/>
        <i/>
        <sz val="10"/>
        <color rgb="FFFFC000"/>
        <rFont val="Lato"/>
        <family val="2"/>
      </rPr>
      <t xml:space="preserve"> Perfil naranja</t>
    </r>
    <r>
      <rPr>
        <i/>
        <sz val="10"/>
        <color theme="1"/>
        <rFont val="Lato"/>
        <family val="2"/>
      </rPr>
      <t>: paciente con menos de un año en tratamiento contra el VIH.
El detalle de cada uno de los perfiles se presenta en su pestaña correspondiente.</t>
    </r>
  </si>
  <si>
    <r>
      <t xml:space="preserve">Responda en la columna de </t>
    </r>
    <r>
      <rPr>
        <b/>
        <i/>
        <sz val="10"/>
        <color theme="1"/>
        <rFont val="Lato"/>
        <family val="2"/>
      </rPr>
      <t>respuesta</t>
    </r>
    <r>
      <rPr>
        <i/>
        <sz val="10"/>
        <color theme="1"/>
        <rFont val="Lato"/>
        <family val="2"/>
      </rPr>
      <t xml:space="preserve"> a cada una de las preguntas seleccionando una de las opciones de respuesta que le aparecen en el desplegable de cada casilla.
Es preciso que todas las respuestas sean respondidas.
</t>
    </r>
  </si>
  <si>
    <t>Una vez cumplimentado el cuestionario, si el paciente encaja con alguno de los 7 perfiles de pacientes, automáticamente le aparecerá el nombre del perfil al que se asocia este paciente en una de las casillas de las columnas tipología de perfil de paciente. 
En caso de que el paciente no reúna las características de ningún tipo de perfil de paciente, no aparecerá ninguna respuesta en las casillas de tipología de perfil de paciente.</t>
  </si>
  <si>
    <t>TIPOLOGÍA DE PERFIL DE PACIENTE</t>
  </si>
  <si>
    <t>Paciente en su primer año de tratamiento contra el VIH tras el diagnostico</t>
  </si>
  <si>
    <t>Es preciso responder a todas las preguntas para que las herramientas hagan una correcta interpretación de las variables del paciente y asignarlos a un perfil</t>
  </si>
  <si>
    <r>
      <t xml:space="preserve">1. HERRAMIENTA DE IDENTIFICACIÓN DE PERFILES: 
Una vez cumplimentado el cuestionario, si el paciente encaja con alguno de los 7 perfiles , automáticamente le aparecerá el nombre del perfil al que se asocia este paciente. 
En caso de que el paciente no reúna las características de ningún perfil de paciente, </t>
    </r>
    <r>
      <rPr>
        <b/>
        <i/>
        <sz val="10"/>
        <color theme="1"/>
        <rFont val="Lato"/>
        <family val="2"/>
      </rPr>
      <t>no aparecerá ninguna respuesta (significará que el paciente no pertenecerá a ninguno de los perfiles definidos)</t>
    </r>
    <r>
      <rPr>
        <i/>
        <sz val="10"/>
        <color theme="1"/>
        <rFont val="Lato"/>
        <family val="2"/>
      </rPr>
      <t>.
2. PERFILES VIH:
Una vez cumplimentado el perfil, se visualizará en la columna de VARIABLES COINCIDENTES las respuestas que encajan con dicho perfil en color verde y las respuestas que no encajan en color rojo. En el caso de que exista un nivel de coincidencia del 100% en la casilla de PERFIL DE PACIENTE VIH le aparecerá el nombre del perfil en cuestión.</t>
    </r>
  </si>
  <si>
    <t>SITUACIÓN INMUNOVIROLÓGICA</t>
  </si>
  <si>
    <t>MEDICACIÓN</t>
  </si>
  <si>
    <t>PLURIPATOLOGÍA</t>
  </si>
  <si>
    <t>Ejemplo:</t>
  </si>
  <si>
    <t>Información que se visualiza en la pestaña de herramienta de clasificación de perfiles</t>
  </si>
  <si>
    <t>Información que se visualiza en la pestaña de cada perfil. A modo de ejemplo se han seleccionado dos perfiles</t>
  </si>
  <si>
    <t>Embarazo</t>
  </si>
  <si>
    <t>UNIDAD DE MEDIDA</t>
  </si>
  <si>
    <t>Apoyo social</t>
  </si>
  <si>
    <t>Consumo activo de drogas</t>
  </si>
  <si>
    <t>Conductas sexuales de riesgo</t>
  </si>
  <si>
    <t>Comorbilidades*</t>
  </si>
  <si>
    <t>Carga Viral indetectable (&gt;=6 meses)</t>
  </si>
  <si>
    <t>Situación psicológica</t>
  </si>
  <si>
    <t>Deterioro cognitivo</t>
  </si>
  <si>
    <t>Capacidad funcional limitada</t>
  </si>
  <si>
    <t>Sin comorbilidad (a excepción de HTA y ácido úrico)</t>
  </si>
  <si>
    <t>El paciente no presenta un problema psicológico que requiera de atención específica</t>
  </si>
  <si>
    <t>Comorbilidades</t>
  </si>
  <si>
    <r>
      <rPr>
        <b/>
        <sz val="11"/>
        <color theme="1"/>
        <rFont val="Lato"/>
        <family val="2"/>
      </rPr>
      <t>Perfil naranja</t>
    </r>
    <r>
      <rPr>
        <sz val="11"/>
        <color theme="1"/>
        <rFont val="Lato"/>
        <family val="2"/>
      </rPr>
      <t>: Paciente en su primer año de tratamiento contra el VIH tras el diagnostico</t>
    </r>
  </si>
  <si>
    <r>
      <rPr>
        <b/>
        <sz val="11"/>
        <color theme="1"/>
        <rFont val="Lato"/>
        <family val="2"/>
      </rPr>
      <t>Perfil azul</t>
    </r>
    <r>
      <rPr>
        <sz val="11"/>
        <color theme="1"/>
        <rFont val="Lato"/>
        <family val="2"/>
      </rPr>
      <t>: paciente con infección de VIH controlada, atuónomo, sin comorbilidades y sin conductas de riesgo, psicológicamente bien, con buen soporte social y familiar, con más de un año en tratamiento antirretroviral y sin presencia de deterioro cognitivo ni dependencia funcional.</t>
    </r>
  </si>
  <si>
    <r>
      <rPr>
        <b/>
        <sz val="11"/>
        <color theme="1"/>
        <rFont val="Lato"/>
        <family val="2"/>
      </rPr>
      <t>Perfil lila</t>
    </r>
    <r>
      <rPr>
        <sz val="11"/>
        <color theme="1"/>
        <rFont val="Lato"/>
        <family val="2"/>
      </rPr>
      <t>: paciente con conductas sexuales de riesgo, no embarazada, con apoyo social, no consumidor de sustancias marginales, sin comorbilidades, ni deterioro cognitivo y/o funcional y con más de un año en tratamiento antirretroviral.</t>
    </r>
  </si>
  <si>
    <t>Paciente con infección de VIH controlada, atuónomo, sin comorbilidades y sin conductas de riesgo, psicológicamente bien, con buen soporte social y familiar, con más de un año en tratamiento antirretroviral y sin presencia de deterioro cognitivo ni dependencia funcional.</t>
  </si>
  <si>
    <r>
      <rPr>
        <b/>
        <sz val="11"/>
        <color theme="1"/>
        <rFont val="Lato"/>
        <family val="2"/>
      </rPr>
      <t>Perfil amarillo</t>
    </r>
    <r>
      <rPr>
        <sz val="11"/>
        <color theme="1"/>
        <rFont val="Lato"/>
        <family val="2"/>
      </rPr>
      <t>: Paciente con comorbilidades y/o con deterioro cognitivo y/o dependencia funcional, sin embarazo, con apoyo social, no consumidor de drogas, ni presenta conductas sexuales de riesgo y lleva más de un año en tratamiento antirretroviral.</t>
    </r>
  </si>
  <si>
    <t>Paciente con comorbilidades y/o con deterioro cognitivo y/o dependencia funcional, sin embarazo, con apoyo social, no consumidor de drogas, ni presenta conductas sexuales de riesgo y lleva más de un año en tratamiento antirretroviral.</t>
  </si>
  <si>
    <r>
      <rPr>
        <b/>
        <sz val="11"/>
        <color theme="0"/>
        <rFont val="Lato"/>
        <family val="2"/>
      </rPr>
      <t>Perfil morado</t>
    </r>
    <r>
      <rPr>
        <sz val="11"/>
        <color theme="0"/>
        <rFont val="Lato"/>
        <family val="2"/>
      </rPr>
      <t>: Paciente consumidor activo de sustancias (alcohol, drogas ilegales, psicofármacos) con dependencia física y/o psíquica, no embarazada y con más de un año en tratamiento antirretroviral.</t>
    </r>
  </si>
  <si>
    <t>Paciente consumidor activo de sustancias (alcohol, drogas ilegales, psicofármacos) con dependencia física y/o psíquica, no embarazada y con más de un año en tratamiento antirretroviral.</t>
  </si>
  <si>
    <r>
      <rPr>
        <b/>
        <sz val="11"/>
        <color theme="1"/>
        <rFont val="Lato"/>
        <family val="2"/>
      </rPr>
      <t>Perfil verde</t>
    </r>
    <r>
      <rPr>
        <sz val="11"/>
        <color theme="1"/>
        <rFont val="Lato"/>
        <family val="2"/>
      </rPr>
      <t>: Paciente con necesidades sociales, en situación legal irregular, falta de apoyo familiar o red social y/o en situación económica precaria;  no se encuentra embarazda; no consume drogas ni tiene prácticas sexuales de riesgo; sin comorbilidades, ni deterioro cognitivo, ni dependencia funcional y con más de un año en tratamiento antirretroviral.</t>
    </r>
  </si>
  <si>
    <t>Paciente con necesidades sociales, en situación legal irregular, falta de apoyo familiar o red social y/o en situación económica precaria;  no se encuentra embarazda; no consume drogas ni tiene prácticas sexuales de riesgo; sin comorbilidades, ni deterioro cognitivo, ni dependencia funcional y con más de un año en tratamiento antirretroviral.</t>
  </si>
  <si>
    <r>
      <rPr>
        <b/>
        <sz val="11"/>
        <color theme="1"/>
        <rFont val="Lato"/>
        <family val="2"/>
      </rPr>
      <t>Perfil fucsia</t>
    </r>
    <r>
      <rPr>
        <sz val="11"/>
        <color theme="1"/>
        <rFont val="Lato"/>
        <family val="2"/>
      </rPr>
      <t>: Paciente embarazada, con apoyo social, no consumidora de drogas, ni práctica de conductas sexuales de riesgo, sin comorbilidades, ni presencia de deterioro cognitivo y/o funcional, con carga viral indetectable y más de un año en tratamiento antirretroviral.</t>
    </r>
  </si>
  <si>
    <t>Perfil fucsia: Paciente embarazada, con apoyo social, no consumidora de drogas, ni práctica de conductas sexuales de riesgo, sin comorbilidades, ni presencia de deterioro cognitivo y/o funcional, con carga viral indetectable y más de un año en tratamiento antirretroviral.</t>
  </si>
  <si>
    <t>Paciente con conductas sexuales de riesgo, no embarazada, con apoyo social, no consumidor de sustancias marginales, sin comorbilidades, ni deterioro cognitivo y/o funcional y con más de un año en tratamiento antirretroviral.</t>
  </si>
  <si>
    <t>10. ¿El/la paciente presenta deterioro funcional que le dificulta la gestión de sus cuidados de forma autónoma?</t>
  </si>
  <si>
    <t>8. ¿El/la paciente presenta un problema psicológico que requiera de atención específica?</t>
  </si>
  <si>
    <t>Este documento contiene la siguiente información
En la pestama "HERRAMIENTA DE IDENTIFICACIÓN DE PERFILES" el usuario podrá clasificar los pacientes en 7 TIPOS DE PERFILES DE VIH DIFERENTES respondiendo a las preguntas que se detallan en la herramienta y automáticamente ésta le informa del tipo de PERFIL DE PACIENTE al que pertence en base a las variables descritas. En caso de no pertenecer a ningún perfil, la herramienta automáticamente le indica que dicho perfil NO ES CLASIFICABLE.
Automáticamente, se actualizan el resto de pestañas que permiten la visualización rápida, a través de un código de colores, del nivel de coincidencia del perfil en cuestión con las variables introducidas.</t>
  </si>
  <si>
    <t xml:space="preserve">2. ¿El/la paciente dispone de apoyo social? </t>
  </si>
  <si>
    <t xml:space="preserve">7. ¿El/la paciente se encuentra en su primer año de tratamiento TAR? </t>
  </si>
  <si>
    <t>AZUL</t>
  </si>
  <si>
    <t>AMARILLO</t>
  </si>
  <si>
    <t>MORADO</t>
  </si>
  <si>
    <t>LILA</t>
  </si>
  <si>
    <t>VERDE</t>
  </si>
  <si>
    <t>FUCSIA</t>
  </si>
  <si>
    <t>NARANJA</t>
  </si>
  <si>
    <t>&lt;1 año en 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</si>
</sst>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1"/>
      <color rgb="FF002060"/>
      <name val="Lato"/>
      <family val="2"/>
    </font>
    <font>
      <i/>
      <sz val="11"/>
      <color theme="1"/>
      <name val="Lato"/>
      <family val="2"/>
    </font>
    <font>
      <sz val="11"/>
      <color theme="1"/>
      <name val="Lato"/>
      <family val="2"/>
    </font>
    <font>
      <b/>
      <sz val="11"/>
      <color theme="0"/>
      <name val="Lato"/>
      <family val="2"/>
    </font>
    <font>
      <b/>
      <sz val="10"/>
      <color theme="0"/>
      <name val="Lato"/>
      <family val="2"/>
    </font>
    <font>
      <sz val="10"/>
      <color rgb="FF073243"/>
      <name val="Lato"/>
      <family val="2"/>
    </font>
    <font>
      <b/>
      <i/>
      <sz val="11"/>
      <color rgb="FF073243"/>
      <name val="Lato"/>
      <family val="2"/>
    </font>
    <font>
      <sz val="1"/>
      <color theme="1"/>
      <name val="Lato"/>
      <family val="2"/>
    </font>
    <font>
      <b/>
      <sz val="11"/>
      <color rgb="FF00B0F0"/>
      <name val="Lato"/>
      <family val="2"/>
    </font>
    <font>
      <b/>
      <sz val="11"/>
      <color rgb="FFFFFF00"/>
      <name val="Lato"/>
      <family val="2"/>
    </font>
    <font>
      <b/>
      <sz val="11"/>
      <color rgb="FF7030A0"/>
      <name val="Lato"/>
      <family val="2"/>
    </font>
    <font>
      <sz val="11"/>
      <name val="Lato"/>
      <family val="2"/>
    </font>
    <font>
      <b/>
      <sz val="11"/>
      <color rgb="FF92D050"/>
      <name val="Lato"/>
      <family val="2"/>
    </font>
    <font>
      <b/>
      <sz val="11"/>
      <color rgb="FFFF33CC"/>
      <name val="Lato"/>
      <family val="2"/>
    </font>
    <font>
      <sz val="11"/>
      <color theme="0"/>
      <name val="Lato"/>
      <family val="2"/>
    </font>
    <font>
      <b/>
      <sz val="11"/>
      <color rgb="FFC39BE1"/>
      <name val="Lato"/>
      <family val="2"/>
    </font>
    <font>
      <sz val="11"/>
      <name val="Calibri"/>
      <family val="2"/>
      <scheme val="minor"/>
    </font>
    <font>
      <sz val="1"/>
      <color theme="1"/>
      <name val="Calibri"/>
      <family val="2"/>
      <scheme val="minor"/>
    </font>
    <font>
      <b/>
      <sz val="11"/>
      <color rgb="FFFFC000"/>
      <name val="Calibri"/>
      <family val="2"/>
      <scheme val="minor"/>
    </font>
    <font>
      <i/>
      <sz val="10"/>
      <color theme="1"/>
      <name val="Lato"/>
      <family val="2"/>
    </font>
    <font>
      <b/>
      <sz val="11"/>
      <color theme="1"/>
      <name val="Lato"/>
      <family val="2"/>
    </font>
    <font>
      <b/>
      <i/>
      <sz val="10"/>
      <color theme="1"/>
      <name val="Lato"/>
      <family val="2"/>
    </font>
    <font>
      <b/>
      <i/>
      <sz val="10"/>
      <color rgb="FF00B0F0"/>
      <name val="Lato"/>
      <family val="2"/>
    </font>
    <font>
      <b/>
      <i/>
      <sz val="10"/>
      <color rgb="FFFFFF00"/>
      <name val="Lato"/>
      <family val="2"/>
    </font>
    <font>
      <b/>
      <i/>
      <sz val="10"/>
      <color rgb="FF7030A0"/>
      <name val="Lato"/>
      <family val="2"/>
    </font>
    <font>
      <b/>
      <i/>
      <sz val="10"/>
      <color rgb="FF92D050"/>
      <name val="Lato"/>
      <family val="2"/>
    </font>
    <font>
      <b/>
      <i/>
      <sz val="10"/>
      <color rgb="FFFF33CC"/>
      <name val="Lato"/>
      <family val="2"/>
    </font>
    <font>
      <b/>
      <i/>
      <sz val="10"/>
      <color rgb="FFC39BE1"/>
      <name val="Lato"/>
      <family val="2"/>
    </font>
    <font>
      <i/>
      <sz val="10"/>
      <name val="Lato"/>
      <family val="2"/>
    </font>
    <font>
      <i/>
      <sz val="10"/>
      <color rgb="FFFFC000"/>
      <name val="Lato"/>
      <family val="2"/>
    </font>
    <font>
      <b/>
      <i/>
      <sz val="10"/>
      <color rgb="FFFFC000"/>
      <name val="Lato"/>
      <family val="2"/>
    </font>
    <font>
      <b/>
      <sz val="11"/>
      <color rgb="FFFFC000"/>
      <name val="Lato"/>
      <family val="2"/>
    </font>
    <font>
      <b/>
      <sz val="10"/>
      <color theme="1"/>
      <name val="Lato"/>
      <family val="2"/>
    </font>
    <font>
      <b/>
      <sz val="11"/>
      <name val="Lato"/>
      <family val="2"/>
    </font>
    <font>
      <sz val="10"/>
      <color theme="1"/>
      <name val="Lato"/>
      <family val="2"/>
    </font>
  </fonts>
  <fills count="16">
    <fill>
      <patternFill patternType="none"/>
    </fill>
    <fill>
      <patternFill patternType="gray125"/>
    </fill>
    <fill>
      <patternFill patternType="solid">
        <fgColor theme="0" tint="-0.14999847407452621"/>
        <bgColor indexed="64"/>
      </patternFill>
    </fill>
    <fill>
      <patternFill patternType="solid">
        <fgColor rgb="FF07436E"/>
        <bgColor indexed="64"/>
      </patternFill>
    </fill>
    <fill>
      <patternFill patternType="solid">
        <fgColor rgb="FF00B0F0"/>
        <bgColor indexed="64"/>
      </patternFill>
    </fill>
    <fill>
      <patternFill patternType="solid">
        <fgColor theme="0" tint="-0.249977111117893"/>
        <bgColor indexed="64"/>
      </patternFill>
    </fill>
    <fill>
      <patternFill patternType="solid">
        <fgColor theme="7"/>
        <bgColor indexed="64"/>
      </patternFill>
    </fill>
    <fill>
      <patternFill patternType="solid">
        <fgColor rgb="FF92D050"/>
        <bgColor indexed="64"/>
      </patternFill>
    </fill>
    <fill>
      <patternFill patternType="solid">
        <fgColor rgb="FFFF33CC"/>
        <bgColor indexed="64"/>
      </patternFill>
    </fill>
    <fill>
      <patternFill patternType="solid">
        <fgColor rgb="FFC39BE1"/>
        <bgColor indexed="64"/>
      </patternFill>
    </fill>
    <fill>
      <patternFill patternType="solid">
        <fgColor rgb="FFFFFF00"/>
        <bgColor indexed="64"/>
      </patternFill>
    </fill>
    <fill>
      <patternFill patternType="solid">
        <fgColor theme="1"/>
        <bgColor indexed="64"/>
      </patternFill>
    </fill>
    <fill>
      <patternFill patternType="solid">
        <fgColor rgb="FF7030A0"/>
        <bgColor indexed="64"/>
      </patternFill>
    </fill>
    <fill>
      <patternFill patternType="solid">
        <fgColor rgb="FFFF3399"/>
        <bgColor indexed="64"/>
      </patternFill>
    </fill>
    <fill>
      <patternFill patternType="solid">
        <fgColor rgb="FFCC99FF"/>
        <bgColor indexed="64"/>
      </patternFill>
    </fill>
    <fill>
      <patternFill patternType="solid">
        <fgColor rgb="FFFFC000"/>
        <bgColor indexed="64"/>
      </patternFill>
    </fill>
  </fills>
  <borders count="1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indexed="64"/>
      </right>
      <top style="thin">
        <color indexed="64"/>
      </top>
      <bottom style="thin">
        <color indexed="64"/>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style="thin">
        <color theme="4" tint="-0.499984740745262"/>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20">
    <xf numFmtId="0" fontId="0" fillId="0" borderId="0" xfId="0"/>
    <xf numFmtId="0" fontId="4" fillId="0" borderId="0" xfId="0" applyFont="1"/>
    <xf numFmtId="0" fontId="5" fillId="3" borderId="0" xfId="0" applyFont="1" applyFill="1"/>
    <xf numFmtId="0" fontId="5" fillId="3" borderId="0" xfId="0" applyFont="1" applyFill="1" applyAlignment="1">
      <alignment wrapText="1"/>
    </xf>
    <xf numFmtId="0" fontId="5" fillId="3" borderId="0" xfId="0" applyFont="1" applyFill="1" applyAlignment="1">
      <alignment horizontal="center" wrapText="1"/>
    </xf>
    <xf numFmtId="0" fontId="4" fillId="4" borderId="2" xfId="0" applyFont="1" applyFill="1" applyBorder="1" applyAlignment="1">
      <alignment wrapText="1"/>
    </xf>
    <xf numFmtId="0" fontId="6" fillId="3" borderId="3" xfId="0" applyFont="1" applyFill="1" applyBorder="1" applyAlignment="1">
      <alignment vertical="center" wrapText="1"/>
    </xf>
    <xf numFmtId="0" fontId="7" fillId="0" borderId="3" xfId="0" applyFont="1" applyBorder="1" applyAlignment="1">
      <alignment wrapText="1"/>
    </xf>
    <xf numFmtId="0" fontId="8" fillId="2" borderId="3" xfId="0" applyFont="1" applyFill="1" applyBorder="1" applyAlignment="1" applyProtection="1">
      <alignment wrapText="1"/>
      <protection locked="0"/>
    </xf>
    <xf numFmtId="0" fontId="9" fillId="0" borderId="4" xfId="0" applyFont="1" applyBorder="1" applyAlignment="1">
      <alignment wrapText="1"/>
    </xf>
    <xf numFmtId="0" fontId="4" fillId="0" borderId="2" xfId="0" applyFont="1" applyBorder="1" applyAlignment="1">
      <alignment wrapText="1"/>
    </xf>
    <xf numFmtId="0" fontId="9" fillId="0" borderId="0" xfId="0" applyFont="1"/>
    <xf numFmtId="0" fontId="4" fillId="0" borderId="0" xfId="0" applyFont="1" applyAlignment="1">
      <alignment wrapText="1"/>
    </xf>
    <xf numFmtId="0" fontId="8" fillId="5" borderId="0" xfId="0" applyFont="1" applyFill="1" applyAlignment="1">
      <alignment wrapText="1"/>
    </xf>
    <xf numFmtId="0" fontId="10" fillId="0" borderId="7" xfId="0" applyFont="1" applyBorder="1" applyAlignment="1">
      <alignment horizontal="center"/>
    </xf>
    <xf numFmtId="0" fontId="4" fillId="6" borderId="2" xfId="0" applyFont="1" applyFill="1" applyBorder="1" applyAlignment="1">
      <alignment wrapText="1"/>
    </xf>
    <xf numFmtId="0" fontId="9" fillId="0" borderId="2" xfId="0" applyFont="1" applyBorder="1" applyAlignment="1">
      <alignment wrapText="1"/>
    </xf>
    <xf numFmtId="0" fontId="11" fillId="0" borderId="7" xfId="0" applyFont="1" applyBorder="1" applyAlignment="1">
      <alignment horizontal="center" wrapText="1"/>
    </xf>
    <xf numFmtId="0" fontId="4" fillId="0" borderId="2" xfId="0" applyFont="1" applyBorder="1"/>
    <xf numFmtId="0" fontId="12" fillId="0" borderId="7" xfId="0" applyFont="1" applyBorder="1" applyAlignment="1">
      <alignment horizontal="center"/>
    </xf>
    <xf numFmtId="0" fontId="13" fillId="7" borderId="2" xfId="0" applyFont="1" applyFill="1" applyBorder="1" applyAlignment="1">
      <alignment wrapText="1"/>
    </xf>
    <xf numFmtId="0" fontId="13" fillId="0" borderId="8" xfId="0" applyFont="1" applyBorder="1" applyAlignment="1">
      <alignment wrapText="1"/>
    </xf>
    <xf numFmtId="0" fontId="14" fillId="0" borderId="7" xfId="0" applyFont="1" applyBorder="1" applyAlignment="1">
      <alignment horizontal="center"/>
    </xf>
    <xf numFmtId="0" fontId="13" fillId="8" borderId="2" xfId="0" applyFont="1" applyFill="1" applyBorder="1" applyAlignment="1">
      <alignment wrapText="1"/>
    </xf>
    <xf numFmtId="0" fontId="9" fillId="0" borderId="0" xfId="0" applyFont="1" applyAlignment="1">
      <alignment wrapText="1"/>
    </xf>
    <xf numFmtId="0" fontId="15" fillId="0" borderId="7" xfId="0" applyFont="1" applyBorder="1" applyAlignment="1">
      <alignment horizontal="center"/>
    </xf>
    <xf numFmtId="0" fontId="16" fillId="9" borderId="2" xfId="0" applyFont="1" applyFill="1" applyBorder="1" applyAlignment="1">
      <alignment wrapText="1"/>
    </xf>
    <xf numFmtId="0" fontId="17" fillId="0" borderId="7" xfId="0" applyFont="1" applyBorder="1" applyAlignment="1">
      <alignment horizontal="center"/>
    </xf>
    <xf numFmtId="0" fontId="18" fillId="10" borderId="2" xfId="0" applyFont="1" applyFill="1" applyBorder="1" applyAlignment="1">
      <alignment wrapText="1"/>
    </xf>
    <xf numFmtId="0" fontId="0" fillId="0" borderId="2" xfId="0" applyBorder="1" applyAlignment="1">
      <alignment wrapText="1"/>
    </xf>
    <xf numFmtId="0" fontId="19" fillId="0" borderId="2" xfId="0" applyFont="1" applyBorder="1" applyAlignment="1">
      <alignment wrapText="1"/>
    </xf>
    <xf numFmtId="0" fontId="0" fillId="0" borderId="2" xfId="0" applyBorder="1"/>
    <xf numFmtId="0" fontId="19" fillId="0" borderId="0" xfId="0" applyFont="1"/>
    <xf numFmtId="0" fontId="20" fillId="0" borderId="7" xfId="0" applyFont="1" applyBorder="1" applyAlignment="1">
      <alignment horizontal="center"/>
    </xf>
    <xf numFmtId="0" fontId="21" fillId="0" borderId="0" xfId="0" applyFont="1" applyAlignment="1">
      <alignment horizontal="left" wrapText="1"/>
    </xf>
    <xf numFmtId="0" fontId="22" fillId="0" borderId="0" xfId="0" applyFont="1" applyAlignment="1">
      <alignment horizontal="center" vertical="center"/>
    </xf>
    <xf numFmtId="0" fontId="4" fillId="11" borderId="2" xfId="0" applyFont="1" applyFill="1" applyBorder="1"/>
    <xf numFmtId="0" fontId="10" fillId="0" borderId="7" xfId="0" applyFont="1" applyBorder="1" applyAlignment="1">
      <alignment horizontal="center" vertical="center"/>
    </xf>
    <xf numFmtId="0" fontId="14" fillId="0" borderId="7" xfId="0" applyFont="1" applyBorder="1" applyAlignment="1">
      <alignment horizontal="center" vertical="center"/>
    </xf>
    <xf numFmtId="0" fontId="11" fillId="0" borderId="7" xfId="0" applyFont="1" applyBorder="1" applyAlignment="1">
      <alignment horizontal="center" vertical="center" wrapText="1"/>
    </xf>
    <xf numFmtId="0" fontId="15" fillId="0" borderId="7" xfId="0" applyFont="1" applyBorder="1" applyAlignment="1">
      <alignment horizontal="center" vertical="center"/>
    </xf>
    <xf numFmtId="0" fontId="12" fillId="0" borderId="7" xfId="0" applyFont="1" applyBorder="1" applyAlignment="1">
      <alignment horizontal="center" vertical="center"/>
    </xf>
    <xf numFmtId="0" fontId="33" fillId="0" borderId="7" xfId="0" applyFont="1" applyBorder="1" applyAlignment="1">
      <alignment horizontal="center" vertical="center"/>
    </xf>
    <xf numFmtId="0" fontId="17" fillId="0" borderId="7" xfId="0" applyFont="1" applyBorder="1" applyAlignment="1">
      <alignment horizontal="center" vertical="center"/>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0" fontId="1" fillId="0" borderId="0" xfId="0" applyFont="1"/>
    <xf numFmtId="0" fontId="7" fillId="0" borderId="3" xfId="0" applyFont="1" applyBorder="1" applyAlignment="1">
      <alignment horizontal="center" wrapText="1"/>
    </xf>
    <xf numFmtId="0" fontId="5" fillId="4" borderId="0" xfId="0" applyFont="1" applyFill="1"/>
    <xf numFmtId="0" fontId="6" fillId="4" borderId="3" xfId="0" applyFont="1" applyFill="1" applyBorder="1" applyAlignment="1">
      <alignment vertical="center" wrapText="1"/>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5" fillId="4" borderId="0" xfId="0" applyFont="1" applyFill="1" applyAlignment="1">
      <alignment wrapText="1"/>
    </xf>
    <xf numFmtId="0" fontId="22" fillId="10" borderId="0" xfId="0" applyFont="1" applyFill="1"/>
    <xf numFmtId="0" fontId="34" fillId="10" borderId="3" xfId="0" applyFont="1" applyFill="1" applyBorder="1" applyAlignment="1">
      <alignment vertical="center" wrapText="1"/>
    </xf>
    <xf numFmtId="0" fontId="34" fillId="10" borderId="6" xfId="0" applyFont="1" applyFill="1" applyBorder="1" applyAlignment="1">
      <alignment vertical="center" wrapText="1"/>
    </xf>
    <xf numFmtId="0" fontId="34" fillId="10" borderId="6" xfId="0" applyFont="1" applyFill="1" applyBorder="1" applyAlignment="1">
      <alignment horizontal="left" vertical="center" wrapText="1"/>
    </xf>
    <xf numFmtId="0" fontId="22" fillId="10" borderId="0" xfId="0" applyFont="1" applyFill="1" applyAlignment="1">
      <alignment wrapText="1"/>
    </xf>
    <xf numFmtId="0" fontId="5" fillId="12" borderId="0" xfId="0" applyFont="1" applyFill="1"/>
    <xf numFmtId="0" fontId="5" fillId="12" borderId="0" xfId="0" applyFont="1" applyFill="1" applyAlignment="1">
      <alignment wrapText="1"/>
    </xf>
    <xf numFmtId="0" fontId="6" fillId="12" borderId="3" xfId="0" applyFont="1" applyFill="1" applyBorder="1" applyAlignment="1">
      <alignment vertical="center" wrapText="1"/>
    </xf>
    <xf numFmtId="0" fontId="6" fillId="12" borderId="6" xfId="0" applyFont="1" applyFill="1" applyBorder="1" applyAlignment="1">
      <alignment vertical="center" wrapText="1"/>
    </xf>
    <xf numFmtId="0" fontId="22" fillId="7" borderId="0" xfId="0" applyFont="1" applyFill="1"/>
    <xf numFmtId="0" fontId="34" fillId="7" borderId="3" xfId="0" applyFont="1" applyFill="1" applyBorder="1" applyAlignment="1">
      <alignment vertical="center" wrapText="1"/>
    </xf>
    <xf numFmtId="0" fontId="34" fillId="7" borderId="6" xfId="0" applyFont="1" applyFill="1" applyBorder="1" applyAlignment="1">
      <alignment vertical="center" wrapText="1"/>
    </xf>
    <xf numFmtId="0" fontId="34" fillId="7" borderId="6" xfId="0" applyFont="1" applyFill="1" applyBorder="1" applyAlignment="1">
      <alignment horizontal="left" vertical="center" wrapText="1"/>
    </xf>
    <xf numFmtId="0" fontId="22" fillId="7" borderId="0" xfId="0" applyFont="1" applyFill="1" applyAlignment="1">
      <alignment wrapText="1"/>
    </xf>
    <xf numFmtId="0" fontId="22" fillId="13" borderId="0" xfId="0" applyFont="1" applyFill="1"/>
    <xf numFmtId="0" fontId="22" fillId="13" borderId="0" xfId="0" applyFont="1" applyFill="1" applyAlignment="1">
      <alignment wrapText="1"/>
    </xf>
    <xf numFmtId="0" fontId="34" fillId="13" borderId="3" xfId="0" applyFont="1" applyFill="1" applyBorder="1" applyAlignment="1">
      <alignment vertical="center" wrapText="1"/>
    </xf>
    <xf numFmtId="0" fontId="34" fillId="13" borderId="6" xfId="0" applyFont="1" applyFill="1" applyBorder="1" applyAlignment="1">
      <alignment vertical="center" wrapText="1"/>
    </xf>
    <xf numFmtId="0" fontId="34" fillId="13" borderId="6" xfId="0" applyFont="1" applyFill="1" applyBorder="1" applyAlignment="1">
      <alignment horizontal="left" vertical="center" wrapText="1"/>
    </xf>
    <xf numFmtId="0" fontId="22" fillId="14" borderId="0" xfId="0" applyFont="1" applyFill="1"/>
    <xf numFmtId="0" fontId="22" fillId="14" borderId="0" xfId="0" applyFont="1" applyFill="1" applyAlignment="1">
      <alignment wrapText="1"/>
    </xf>
    <xf numFmtId="0" fontId="34" fillId="14" borderId="3" xfId="0" applyFont="1" applyFill="1" applyBorder="1" applyAlignment="1">
      <alignment vertical="center" wrapText="1"/>
    </xf>
    <xf numFmtId="0" fontId="34" fillId="14" borderId="6" xfId="0" applyFont="1" applyFill="1" applyBorder="1" applyAlignment="1">
      <alignment vertical="center" wrapText="1"/>
    </xf>
    <xf numFmtId="0" fontId="34" fillId="14" borderId="6" xfId="0" applyFont="1" applyFill="1" applyBorder="1" applyAlignment="1">
      <alignment horizontal="left" vertical="center" wrapText="1"/>
    </xf>
    <xf numFmtId="0" fontId="22" fillId="15" borderId="0" xfId="0" applyFont="1" applyFill="1"/>
    <xf numFmtId="0" fontId="22" fillId="15" borderId="0" xfId="0" applyFont="1" applyFill="1" applyAlignment="1">
      <alignment wrapText="1"/>
    </xf>
    <xf numFmtId="0" fontId="34" fillId="15" borderId="6" xfId="0" applyFont="1" applyFill="1" applyBorder="1" applyAlignment="1">
      <alignment vertical="center" wrapText="1"/>
    </xf>
    <xf numFmtId="0" fontId="3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center" wrapText="1"/>
    </xf>
    <xf numFmtId="0" fontId="2" fillId="2" borderId="0" xfId="0" applyFont="1" applyFill="1" applyAlignment="1">
      <alignment horizontal="center"/>
    </xf>
    <xf numFmtId="0" fontId="21" fillId="0" borderId="0" xfId="0" applyFont="1" applyAlignment="1">
      <alignment horizontal="left"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4" xfId="0" applyFont="1" applyBorder="1" applyAlignment="1">
      <alignment horizontal="center"/>
    </xf>
    <xf numFmtId="0" fontId="5" fillId="3" borderId="0" xfId="0" applyFont="1" applyFill="1" applyAlignment="1">
      <alignment horizont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36" fillId="0" borderId="9" xfId="0" applyFont="1" applyBorder="1" applyAlignment="1">
      <alignment horizontal="center"/>
    </xf>
    <xf numFmtId="0" fontId="36" fillId="0" borderId="4" xfId="0" applyFont="1" applyBorder="1" applyAlignment="1">
      <alignment horizontal="center"/>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4" xfId="0" applyFont="1" applyBorder="1" applyAlignment="1">
      <alignment horizontal="center" wrapText="1"/>
    </xf>
    <xf numFmtId="0" fontId="3" fillId="0" borderId="0" xfId="0" applyFont="1" applyAlignment="1">
      <alignment horizontal="center" wrapText="1"/>
    </xf>
    <xf numFmtId="0" fontId="3" fillId="0" borderId="1" xfId="0" applyFont="1" applyBorder="1" applyAlignment="1">
      <alignment horizontal="center" wrapText="1"/>
    </xf>
    <xf numFmtId="0" fontId="4" fillId="0" borderId="0" xfId="0" applyFont="1" applyAlignment="1">
      <alignment horizontal="center" wrapText="1"/>
    </xf>
    <xf numFmtId="0" fontId="0" fillId="0" borderId="0" xfId="0" applyAlignment="1">
      <alignment horizontal="center"/>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4" fillId="4" borderId="0" xfId="0" applyFont="1" applyFill="1" applyAlignment="1">
      <alignment horizontal="center" wrapText="1"/>
    </xf>
    <xf numFmtId="0" fontId="4" fillId="10" borderId="0" xfId="0" applyFont="1" applyFill="1" applyAlignment="1">
      <alignment horizontal="center" wrapText="1"/>
    </xf>
    <xf numFmtId="0" fontId="34" fillId="10" borderId="5" xfId="0" applyFont="1" applyFill="1" applyBorder="1" applyAlignment="1">
      <alignment horizontal="left" vertical="center" wrapText="1"/>
    </xf>
    <xf numFmtId="0" fontId="34" fillId="10" borderId="6" xfId="0" applyFont="1" applyFill="1" applyBorder="1" applyAlignment="1">
      <alignment horizontal="left" vertical="center" wrapText="1"/>
    </xf>
    <xf numFmtId="0" fontId="4" fillId="14" borderId="0" xfId="0" applyFont="1" applyFill="1" applyAlignment="1">
      <alignment horizontal="center" wrapText="1"/>
    </xf>
    <xf numFmtId="0" fontId="34" fillId="14" borderId="5" xfId="0" applyFont="1" applyFill="1" applyBorder="1" applyAlignment="1">
      <alignment horizontal="left" vertical="center" wrapText="1"/>
    </xf>
    <xf numFmtId="0" fontId="34" fillId="14" borderId="6" xfId="0" applyFont="1" applyFill="1" applyBorder="1" applyAlignment="1">
      <alignment horizontal="left" vertical="center" wrapText="1"/>
    </xf>
    <xf numFmtId="0" fontId="4" fillId="15" borderId="0" xfId="0" applyFont="1" applyFill="1" applyAlignment="1">
      <alignment horizontal="center" wrapText="1"/>
    </xf>
    <xf numFmtId="0" fontId="16" fillId="12" borderId="0" xfId="0" applyFont="1" applyFill="1" applyAlignment="1">
      <alignment horizontal="center" wrapText="1"/>
    </xf>
    <xf numFmtId="0" fontId="6" fillId="12" borderId="5" xfId="0" applyFont="1" applyFill="1" applyBorder="1" applyAlignment="1">
      <alignment horizontal="left" vertical="center" wrapText="1"/>
    </xf>
    <xf numFmtId="0" fontId="6" fillId="12" borderId="6" xfId="0" applyFont="1" applyFill="1" applyBorder="1" applyAlignment="1">
      <alignment horizontal="left" vertical="center" wrapText="1"/>
    </xf>
    <xf numFmtId="0" fontId="4" fillId="7" borderId="0" xfId="0" applyFont="1" applyFill="1" applyAlignment="1">
      <alignment horizontal="center" wrapText="1"/>
    </xf>
    <xf numFmtId="0" fontId="34" fillId="7" borderId="5" xfId="0" applyFont="1" applyFill="1" applyBorder="1" applyAlignment="1">
      <alignment horizontal="left" vertical="center" wrapText="1"/>
    </xf>
    <xf numFmtId="0" fontId="34" fillId="7" borderId="6" xfId="0" applyFont="1" applyFill="1" applyBorder="1" applyAlignment="1">
      <alignment horizontal="left" vertical="center" wrapText="1"/>
    </xf>
    <xf numFmtId="0" fontId="4" fillId="13" borderId="0" xfId="0" applyFont="1" applyFill="1" applyAlignment="1">
      <alignment horizontal="center" wrapText="1"/>
    </xf>
    <xf numFmtId="0" fontId="34" fillId="13" borderId="5" xfId="0" applyFont="1" applyFill="1" applyBorder="1" applyAlignment="1">
      <alignment horizontal="left" vertical="center" wrapText="1"/>
    </xf>
    <xf numFmtId="0" fontId="34" fillId="13" borderId="6" xfId="0" applyFont="1" applyFill="1" applyBorder="1" applyAlignment="1">
      <alignment horizontal="left" vertical="center" wrapText="1"/>
    </xf>
  </cellXfs>
  <cellStyles count="1">
    <cellStyle name="Normal" xfId="0" builtinId="0"/>
  </cellStyles>
  <dxfs count="378">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CC99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14</xdr:row>
      <xdr:rowOff>35709</xdr:rowOff>
    </xdr:from>
    <xdr:to>
      <xdr:col>7</xdr:col>
      <xdr:colOff>310602</xdr:colOff>
      <xdr:row>25</xdr:row>
      <xdr:rowOff>8237</xdr:rowOff>
    </xdr:to>
    <xdr:pic>
      <xdr:nvPicPr>
        <xdr:cNvPr id="2" name="Imagen 1">
          <a:extLst>
            <a:ext uri="{FF2B5EF4-FFF2-40B4-BE49-F238E27FC236}">
              <a16:creationId xmlns:a16="http://schemas.microsoft.com/office/drawing/2014/main" id="{E5D18247-17F8-4F03-9189-3897F6D9BC19}"/>
            </a:ext>
          </a:extLst>
        </xdr:cNvPr>
        <xdr:cNvPicPr>
          <a:picLocks noChangeAspect="1"/>
        </xdr:cNvPicPr>
      </xdr:nvPicPr>
      <xdr:blipFill rotWithShape="1">
        <a:blip xmlns:r="http://schemas.openxmlformats.org/officeDocument/2006/relationships" r:embed="rId1"/>
        <a:srcRect l="1303" t="43245" r="39054" b="11669"/>
        <a:stretch/>
      </xdr:blipFill>
      <xdr:spPr>
        <a:xfrm>
          <a:off x="781051" y="6036459"/>
          <a:ext cx="4863551" cy="2068028"/>
        </a:xfrm>
        <a:prstGeom prst="rect">
          <a:avLst/>
        </a:prstGeom>
      </xdr:spPr>
    </xdr:pic>
    <xdr:clientData/>
  </xdr:twoCellAnchor>
  <xdr:twoCellAnchor editAs="oneCell">
    <xdr:from>
      <xdr:col>8</xdr:col>
      <xdr:colOff>28574</xdr:colOff>
      <xdr:row>14</xdr:row>
      <xdr:rowOff>63638</xdr:rowOff>
    </xdr:from>
    <xdr:to>
      <xdr:col>12</xdr:col>
      <xdr:colOff>657225</xdr:colOff>
      <xdr:row>25</xdr:row>
      <xdr:rowOff>110795</xdr:rowOff>
    </xdr:to>
    <xdr:pic>
      <xdr:nvPicPr>
        <xdr:cNvPr id="3" name="Imagen 2">
          <a:extLst>
            <a:ext uri="{FF2B5EF4-FFF2-40B4-BE49-F238E27FC236}">
              <a16:creationId xmlns:a16="http://schemas.microsoft.com/office/drawing/2014/main" id="{0C0E9D50-E752-44A1-876C-E52ED681E0E7}"/>
            </a:ext>
          </a:extLst>
        </xdr:cNvPr>
        <xdr:cNvPicPr>
          <a:picLocks noChangeAspect="1"/>
        </xdr:cNvPicPr>
      </xdr:nvPicPr>
      <xdr:blipFill rotWithShape="1">
        <a:blip xmlns:r="http://schemas.openxmlformats.org/officeDocument/2006/relationships" r:embed="rId2"/>
        <a:srcRect l="1511" t="33616" r="51921" b="18138"/>
        <a:stretch/>
      </xdr:blipFill>
      <xdr:spPr>
        <a:xfrm>
          <a:off x="6296024" y="6064388"/>
          <a:ext cx="3676651" cy="2142657"/>
        </a:xfrm>
        <a:prstGeom prst="rect">
          <a:avLst/>
        </a:prstGeom>
      </xdr:spPr>
    </xdr:pic>
    <xdr:clientData/>
  </xdr:twoCellAnchor>
  <xdr:twoCellAnchor>
    <xdr:from>
      <xdr:col>7</xdr:col>
      <xdr:colOff>466725</xdr:colOff>
      <xdr:row>18</xdr:row>
      <xdr:rowOff>47625</xdr:rowOff>
    </xdr:from>
    <xdr:to>
      <xdr:col>7</xdr:col>
      <xdr:colOff>723900</xdr:colOff>
      <xdr:row>20</xdr:row>
      <xdr:rowOff>85725</xdr:rowOff>
    </xdr:to>
    <xdr:sp macro="" textlink="">
      <xdr:nvSpPr>
        <xdr:cNvPr id="4" name="Flecha: cheurón 3">
          <a:extLst>
            <a:ext uri="{FF2B5EF4-FFF2-40B4-BE49-F238E27FC236}">
              <a16:creationId xmlns:a16="http://schemas.microsoft.com/office/drawing/2014/main" id="{797A0869-A378-45D2-A143-7330E87E56A4}"/>
            </a:ext>
          </a:extLst>
        </xdr:cNvPr>
        <xdr:cNvSpPr/>
      </xdr:nvSpPr>
      <xdr:spPr>
        <a:xfrm>
          <a:off x="5800725" y="6810375"/>
          <a:ext cx="257175" cy="419100"/>
        </a:xfrm>
        <a:prstGeom prst="chevron">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editAs="oneCell">
    <xdr:from>
      <xdr:col>8</xdr:col>
      <xdr:colOff>47625</xdr:colOff>
      <xdr:row>26</xdr:row>
      <xdr:rowOff>9525</xdr:rowOff>
    </xdr:from>
    <xdr:to>
      <xdr:col>12</xdr:col>
      <xdr:colOff>685240</xdr:colOff>
      <xdr:row>37</xdr:row>
      <xdr:rowOff>9525</xdr:rowOff>
    </xdr:to>
    <xdr:pic>
      <xdr:nvPicPr>
        <xdr:cNvPr id="5" name="Imagen 4">
          <a:extLst>
            <a:ext uri="{FF2B5EF4-FFF2-40B4-BE49-F238E27FC236}">
              <a16:creationId xmlns:a16="http://schemas.microsoft.com/office/drawing/2014/main" id="{45930F3E-FC8C-4583-90A1-DA07C5E5A7A3}"/>
            </a:ext>
          </a:extLst>
        </xdr:cNvPr>
        <xdr:cNvPicPr>
          <a:picLocks noChangeAspect="1"/>
        </xdr:cNvPicPr>
      </xdr:nvPicPr>
      <xdr:blipFill rotWithShape="1">
        <a:blip xmlns:r="http://schemas.openxmlformats.org/officeDocument/2006/relationships" r:embed="rId3"/>
        <a:srcRect l="1302" t="42042" r="51973" b="10730"/>
        <a:stretch/>
      </xdr:blipFill>
      <xdr:spPr>
        <a:xfrm>
          <a:off x="6315075" y="8515350"/>
          <a:ext cx="3685615" cy="2095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5CCAA-037F-4356-94EB-874F150F2656}">
  <sheetPr>
    <pageSetUpPr fitToPage="1"/>
  </sheetPr>
  <dimension ref="B4:M14"/>
  <sheetViews>
    <sheetView showGridLines="0" workbookViewId="0">
      <selection activeCell="B11" sqref="B11:M11"/>
    </sheetView>
  </sheetViews>
  <sheetFormatPr baseColWidth="10" defaultRowHeight="15" x14ac:dyDescent="0.25"/>
  <cols>
    <col min="8" max="8" width="14" customWidth="1"/>
  </cols>
  <sheetData>
    <row r="4" spans="2:13" x14ac:dyDescent="0.25">
      <c r="B4" s="84" t="s">
        <v>28</v>
      </c>
      <c r="C4" s="84"/>
      <c r="D4" s="84"/>
      <c r="E4" s="84"/>
      <c r="F4" s="84"/>
      <c r="G4" s="84"/>
      <c r="H4" s="84"/>
      <c r="I4" s="84"/>
      <c r="J4" s="84"/>
      <c r="K4" s="84"/>
      <c r="L4" s="84"/>
      <c r="M4" s="84"/>
    </row>
    <row r="5" spans="2:13" ht="133.5" customHeight="1" x14ac:dyDescent="0.25">
      <c r="B5" s="85" t="s">
        <v>72</v>
      </c>
      <c r="C5" s="85"/>
      <c r="D5" s="85"/>
      <c r="E5" s="85"/>
      <c r="F5" s="85"/>
      <c r="G5" s="85"/>
      <c r="H5" s="85"/>
      <c r="I5" s="85"/>
      <c r="J5" s="85"/>
      <c r="K5" s="85"/>
      <c r="L5" s="85"/>
      <c r="M5" s="85"/>
    </row>
    <row r="6" spans="2:13" x14ac:dyDescent="0.25">
      <c r="B6" s="34"/>
      <c r="C6" s="34"/>
      <c r="D6" s="34"/>
      <c r="E6" s="34"/>
      <c r="F6" s="34"/>
      <c r="G6" s="34"/>
      <c r="H6" s="34"/>
      <c r="I6" s="34"/>
      <c r="J6" s="34"/>
      <c r="K6" s="34"/>
      <c r="L6" s="34"/>
      <c r="M6" s="34"/>
    </row>
    <row r="7" spans="2:13" x14ac:dyDescent="0.25">
      <c r="B7" s="84" t="s">
        <v>29</v>
      </c>
      <c r="C7" s="84"/>
      <c r="D7" s="84"/>
      <c r="E7" s="84"/>
      <c r="F7" s="84"/>
      <c r="G7" s="84"/>
      <c r="H7" s="84"/>
      <c r="I7" s="84"/>
      <c r="J7" s="84"/>
      <c r="K7" s="84"/>
      <c r="L7" s="84"/>
      <c r="M7" s="84"/>
    </row>
    <row r="8" spans="2:13" x14ac:dyDescent="0.25">
      <c r="B8" s="85" t="s">
        <v>36</v>
      </c>
      <c r="C8" s="85"/>
      <c r="D8" s="85"/>
      <c r="E8" s="85"/>
      <c r="F8" s="85"/>
      <c r="G8" s="85"/>
      <c r="H8" s="85"/>
      <c r="I8" s="85"/>
      <c r="J8" s="85"/>
      <c r="K8" s="85"/>
      <c r="L8" s="85"/>
      <c r="M8" s="85"/>
    </row>
    <row r="9" spans="2:13" x14ac:dyDescent="0.25">
      <c r="B9" s="1"/>
      <c r="C9" s="12"/>
      <c r="D9" s="1"/>
      <c r="E9" s="11"/>
      <c r="F9" s="12"/>
      <c r="G9" s="12"/>
      <c r="H9" s="12"/>
      <c r="I9" s="12"/>
      <c r="J9" s="1"/>
      <c r="K9" s="35"/>
      <c r="L9" s="35"/>
      <c r="M9" s="35"/>
    </row>
    <row r="10" spans="2:13" x14ac:dyDescent="0.25">
      <c r="B10" s="84" t="s">
        <v>30</v>
      </c>
      <c r="C10" s="84"/>
      <c r="D10" s="84"/>
      <c r="E10" s="84"/>
      <c r="F10" s="84"/>
      <c r="G10" s="84"/>
      <c r="H10" s="84"/>
      <c r="I10" s="84"/>
      <c r="J10" s="84"/>
      <c r="K10" s="84"/>
      <c r="L10" s="84"/>
      <c r="M10" s="84"/>
    </row>
    <row r="11" spans="2:13" ht="159" customHeight="1" x14ac:dyDescent="0.25">
      <c r="B11" s="85" t="s">
        <v>37</v>
      </c>
      <c r="C11" s="85"/>
      <c r="D11" s="85"/>
      <c r="E11" s="85"/>
      <c r="F11" s="85"/>
      <c r="G11" s="85"/>
      <c r="H11" s="85"/>
      <c r="I11" s="85"/>
      <c r="J11" s="85"/>
      <c r="K11" s="85"/>
      <c r="L11" s="85"/>
      <c r="M11" s="85"/>
    </row>
    <row r="12" spans="2:13" x14ac:dyDescent="0.25">
      <c r="B12" s="46" t="s">
        <v>41</v>
      </c>
    </row>
    <row r="14" spans="2:13" ht="32.25" customHeight="1" x14ac:dyDescent="0.25">
      <c r="B14" t="s">
        <v>42</v>
      </c>
      <c r="I14" s="83" t="s">
        <v>43</v>
      </c>
      <c r="J14" s="83"/>
      <c r="K14" s="83"/>
      <c r="L14" s="83"/>
      <c r="M14" s="83"/>
    </row>
  </sheetData>
  <mergeCells count="7">
    <mergeCell ref="I14:M14"/>
    <mergeCell ref="B4:M4"/>
    <mergeCell ref="B5:M5"/>
    <mergeCell ref="B7:M7"/>
    <mergeCell ref="B8:M8"/>
    <mergeCell ref="B10:M10"/>
    <mergeCell ref="B11:M11"/>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D0D1-44F1-4665-85BF-92A4B0DCD3EF}">
  <sheetPr>
    <pageSetUpPr fitToPage="1"/>
  </sheetPr>
  <dimension ref="A1:C81"/>
  <sheetViews>
    <sheetView showGridLines="0" topLeftCell="A20" workbookViewId="0">
      <selection activeCell="C74" sqref="C74"/>
    </sheetView>
  </sheetViews>
  <sheetFormatPr baseColWidth="10" defaultColWidth="26.5703125" defaultRowHeight="14.25" x14ac:dyDescent="0.2"/>
  <cols>
    <col min="1" max="16384" width="26.5703125" style="1"/>
  </cols>
  <sheetData>
    <row r="1" spans="1:3" ht="66.75" customHeight="1" x14ac:dyDescent="0.2">
      <c r="A1" s="103" t="s">
        <v>58</v>
      </c>
      <c r="B1" s="103"/>
      <c r="C1" s="103"/>
    </row>
    <row r="3" spans="1:3" x14ac:dyDescent="0.2">
      <c r="A3" s="48" t="s">
        <v>1</v>
      </c>
      <c r="B3" s="52" t="s">
        <v>2</v>
      </c>
      <c r="C3" s="52" t="s">
        <v>45</v>
      </c>
    </row>
    <row r="4" spans="1:3" x14ac:dyDescent="0.2">
      <c r="A4" s="49" t="s">
        <v>6</v>
      </c>
      <c r="B4" s="7" t="s">
        <v>44</v>
      </c>
      <c r="C4" s="47" t="s">
        <v>8</v>
      </c>
    </row>
    <row r="5" spans="1:3" x14ac:dyDescent="0.2">
      <c r="A5" s="49" t="s">
        <v>9</v>
      </c>
      <c r="B5" s="7" t="s">
        <v>46</v>
      </c>
      <c r="C5" s="47" t="s">
        <v>10</v>
      </c>
    </row>
    <row r="6" spans="1:3" x14ac:dyDescent="0.2">
      <c r="A6" s="101" t="s">
        <v>11</v>
      </c>
      <c r="B6" s="7" t="s">
        <v>47</v>
      </c>
      <c r="C6" s="47" t="s">
        <v>8</v>
      </c>
    </row>
    <row r="7" spans="1:3" x14ac:dyDescent="0.2">
      <c r="A7" s="102"/>
      <c r="B7" s="7" t="s">
        <v>48</v>
      </c>
      <c r="C7" s="47" t="s">
        <v>8</v>
      </c>
    </row>
    <row r="8" spans="1:3" ht="25.5" x14ac:dyDescent="0.2">
      <c r="A8" s="49" t="s">
        <v>40</v>
      </c>
      <c r="B8" s="7" t="s">
        <v>49</v>
      </c>
      <c r="C8" s="47" t="s">
        <v>54</v>
      </c>
    </row>
    <row r="9" spans="1:3" ht="25.5" x14ac:dyDescent="0.2">
      <c r="A9" s="50" t="s">
        <v>38</v>
      </c>
      <c r="B9" s="7" t="s">
        <v>50</v>
      </c>
      <c r="C9" s="47" t="s">
        <v>10</v>
      </c>
    </row>
    <row r="10" spans="1:3" x14ac:dyDescent="0.2">
      <c r="A10" s="51" t="s">
        <v>39</v>
      </c>
      <c r="B10" s="7" t="s">
        <v>82</v>
      </c>
      <c r="C10" s="47" t="s">
        <v>8</v>
      </c>
    </row>
    <row r="11" spans="1:3" ht="38.25" x14ac:dyDescent="0.2">
      <c r="A11" s="101" t="s">
        <v>16</v>
      </c>
      <c r="B11" s="7" t="s">
        <v>51</v>
      </c>
      <c r="C11" s="47" t="s">
        <v>55</v>
      </c>
    </row>
    <row r="12" spans="1:3" x14ac:dyDescent="0.2">
      <c r="A12" s="102"/>
      <c r="B12" s="7" t="s">
        <v>52</v>
      </c>
      <c r="C12" s="47" t="s">
        <v>8</v>
      </c>
    </row>
    <row r="13" spans="1:3" ht="25.5" x14ac:dyDescent="0.2">
      <c r="A13" s="49" t="s">
        <v>18</v>
      </c>
      <c r="B13" s="7" t="s">
        <v>53</v>
      </c>
      <c r="C13" s="47" t="s">
        <v>8</v>
      </c>
    </row>
    <row r="16" spans="1:3" ht="57" customHeight="1" x14ac:dyDescent="0.2">
      <c r="A16" s="104" t="s">
        <v>61</v>
      </c>
      <c r="B16" s="104"/>
      <c r="C16" s="104"/>
    </row>
    <row r="18" spans="1:3" x14ac:dyDescent="0.2">
      <c r="A18" s="53" t="s">
        <v>1</v>
      </c>
      <c r="B18" s="57" t="s">
        <v>2</v>
      </c>
      <c r="C18" s="57" t="s">
        <v>45</v>
      </c>
    </row>
    <row r="19" spans="1:3" x14ac:dyDescent="0.2">
      <c r="A19" s="54" t="s">
        <v>6</v>
      </c>
      <c r="B19" s="7" t="s">
        <v>44</v>
      </c>
      <c r="C19" s="47" t="s">
        <v>8</v>
      </c>
    </row>
    <row r="20" spans="1:3" x14ac:dyDescent="0.2">
      <c r="A20" s="54" t="s">
        <v>9</v>
      </c>
      <c r="B20" s="7" t="s">
        <v>46</v>
      </c>
      <c r="C20" s="47" t="s">
        <v>10</v>
      </c>
    </row>
    <row r="21" spans="1:3" x14ac:dyDescent="0.2">
      <c r="A21" s="105" t="s">
        <v>11</v>
      </c>
      <c r="B21" s="7" t="s">
        <v>47</v>
      </c>
      <c r="C21" s="47" t="s">
        <v>8</v>
      </c>
    </row>
    <row r="22" spans="1:3" x14ac:dyDescent="0.2">
      <c r="A22" s="106"/>
      <c r="B22" s="7" t="s">
        <v>48</v>
      </c>
      <c r="C22" s="47" t="s">
        <v>8</v>
      </c>
    </row>
    <row r="23" spans="1:3" x14ac:dyDescent="0.2">
      <c r="A23" s="54" t="s">
        <v>40</v>
      </c>
      <c r="B23" s="7" t="s">
        <v>56</v>
      </c>
      <c r="C23" s="47" t="s">
        <v>10</v>
      </c>
    </row>
    <row r="24" spans="1:3" x14ac:dyDescent="0.2">
      <c r="A24" s="55" t="s">
        <v>39</v>
      </c>
      <c r="B24" s="7" t="s">
        <v>82</v>
      </c>
      <c r="C24" s="47" t="s">
        <v>8</v>
      </c>
    </row>
    <row r="25" spans="1:3" ht="25.5" x14ac:dyDescent="0.2">
      <c r="A25" s="56" t="s">
        <v>16</v>
      </c>
      <c r="B25" s="7" t="s">
        <v>52</v>
      </c>
      <c r="C25" s="47" t="s">
        <v>10</v>
      </c>
    </row>
    <row r="26" spans="1:3" ht="25.5" x14ac:dyDescent="0.2">
      <c r="A26" s="54" t="s">
        <v>18</v>
      </c>
      <c r="B26" s="7" t="s">
        <v>53</v>
      </c>
      <c r="C26" s="47" t="s">
        <v>10</v>
      </c>
    </row>
    <row r="29" spans="1:3" ht="49.5" customHeight="1" x14ac:dyDescent="0.2">
      <c r="A29" s="111" t="s">
        <v>63</v>
      </c>
      <c r="B29" s="111"/>
      <c r="C29" s="111"/>
    </row>
    <row r="31" spans="1:3" x14ac:dyDescent="0.2">
      <c r="A31" s="58" t="s">
        <v>1</v>
      </c>
      <c r="B31" s="59" t="s">
        <v>2</v>
      </c>
      <c r="C31" s="59" t="s">
        <v>45</v>
      </c>
    </row>
    <row r="32" spans="1:3" x14ac:dyDescent="0.2">
      <c r="A32" s="60" t="s">
        <v>6</v>
      </c>
      <c r="B32" s="7" t="s">
        <v>44</v>
      </c>
      <c r="C32" s="47" t="s">
        <v>8</v>
      </c>
    </row>
    <row r="33" spans="1:3" x14ac:dyDescent="0.2">
      <c r="A33" s="112" t="s">
        <v>11</v>
      </c>
      <c r="B33" s="7" t="s">
        <v>47</v>
      </c>
      <c r="C33" s="47" t="s">
        <v>10</v>
      </c>
    </row>
    <row r="34" spans="1:3" x14ac:dyDescent="0.2">
      <c r="A34" s="113"/>
      <c r="B34" s="7" t="s">
        <v>48</v>
      </c>
      <c r="C34" s="47" t="s">
        <v>8</v>
      </c>
    </row>
    <row r="35" spans="1:3" x14ac:dyDescent="0.2">
      <c r="A35" s="61" t="s">
        <v>39</v>
      </c>
      <c r="B35" s="7" t="s">
        <v>82</v>
      </c>
      <c r="C35" s="47" t="s">
        <v>8</v>
      </c>
    </row>
    <row r="38" spans="1:3" ht="74.25" customHeight="1" x14ac:dyDescent="0.2">
      <c r="A38" s="114" t="s">
        <v>65</v>
      </c>
      <c r="B38" s="114"/>
      <c r="C38" s="114"/>
    </row>
    <row r="40" spans="1:3" x14ac:dyDescent="0.2">
      <c r="A40" s="62" t="s">
        <v>1</v>
      </c>
      <c r="B40" s="66" t="s">
        <v>2</v>
      </c>
      <c r="C40" s="66" t="s">
        <v>45</v>
      </c>
    </row>
    <row r="41" spans="1:3" x14ac:dyDescent="0.2">
      <c r="A41" s="63" t="s">
        <v>6</v>
      </c>
      <c r="B41" s="7" t="s">
        <v>44</v>
      </c>
      <c r="C41" s="47" t="s">
        <v>8</v>
      </c>
    </row>
    <row r="42" spans="1:3" x14ac:dyDescent="0.2">
      <c r="A42" s="63" t="s">
        <v>9</v>
      </c>
      <c r="B42" s="7" t="s">
        <v>46</v>
      </c>
      <c r="C42" s="47" t="s">
        <v>8</v>
      </c>
    </row>
    <row r="43" spans="1:3" x14ac:dyDescent="0.2">
      <c r="A43" s="115" t="s">
        <v>11</v>
      </c>
      <c r="B43" s="7" t="s">
        <v>47</v>
      </c>
      <c r="C43" s="47" t="s">
        <v>8</v>
      </c>
    </row>
    <row r="44" spans="1:3" x14ac:dyDescent="0.2">
      <c r="A44" s="116"/>
      <c r="B44" s="7" t="s">
        <v>48</v>
      </c>
      <c r="C44" s="47" t="s">
        <v>8</v>
      </c>
    </row>
    <row r="45" spans="1:3" x14ac:dyDescent="0.2">
      <c r="A45" s="63" t="s">
        <v>40</v>
      </c>
      <c r="B45" s="7" t="s">
        <v>56</v>
      </c>
      <c r="C45" s="47" t="s">
        <v>8</v>
      </c>
    </row>
    <row r="46" spans="1:3" x14ac:dyDescent="0.2">
      <c r="A46" s="64" t="s">
        <v>39</v>
      </c>
      <c r="B46" s="7" t="s">
        <v>82</v>
      </c>
      <c r="C46" s="47" t="s">
        <v>8</v>
      </c>
    </row>
    <row r="47" spans="1:3" ht="25.5" x14ac:dyDescent="0.2">
      <c r="A47" s="65" t="s">
        <v>16</v>
      </c>
      <c r="B47" s="7" t="s">
        <v>52</v>
      </c>
      <c r="C47" s="47" t="s">
        <v>8</v>
      </c>
    </row>
    <row r="48" spans="1:3" ht="25.5" x14ac:dyDescent="0.2">
      <c r="A48" s="63" t="s">
        <v>18</v>
      </c>
      <c r="B48" s="7" t="s">
        <v>53</v>
      </c>
      <c r="C48" s="47" t="s">
        <v>8</v>
      </c>
    </row>
    <row r="51" spans="1:3" ht="59.25" customHeight="1" x14ac:dyDescent="0.2">
      <c r="A51" s="117" t="s">
        <v>67</v>
      </c>
      <c r="B51" s="117"/>
      <c r="C51" s="117"/>
    </row>
    <row r="53" spans="1:3" x14ac:dyDescent="0.2">
      <c r="A53" s="67" t="s">
        <v>1</v>
      </c>
      <c r="B53" s="68" t="s">
        <v>2</v>
      </c>
      <c r="C53" s="68" t="s">
        <v>45</v>
      </c>
    </row>
    <row r="54" spans="1:3" x14ac:dyDescent="0.2">
      <c r="A54" s="69" t="s">
        <v>6</v>
      </c>
      <c r="B54" s="7" t="s">
        <v>44</v>
      </c>
      <c r="C54" s="47" t="s">
        <v>10</v>
      </c>
    </row>
    <row r="55" spans="1:3" x14ac:dyDescent="0.2">
      <c r="A55" s="69" t="s">
        <v>9</v>
      </c>
      <c r="B55" s="7" t="s">
        <v>46</v>
      </c>
      <c r="C55" s="47" t="s">
        <v>10</v>
      </c>
    </row>
    <row r="56" spans="1:3" x14ac:dyDescent="0.2">
      <c r="A56" s="118" t="s">
        <v>11</v>
      </c>
      <c r="B56" s="7" t="s">
        <v>47</v>
      </c>
      <c r="C56" s="47" t="s">
        <v>8</v>
      </c>
    </row>
    <row r="57" spans="1:3" x14ac:dyDescent="0.2">
      <c r="A57" s="119"/>
      <c r="B57" s="7" t="s">
        <v>48</v>
      </c>
      <c r="C57" s="47" t="s">
        <v>8</v>
      </c>
    </row>
    <row r="58" spans="1:3" x14ac:dyDescent="0.2">
      <c r="A58" s="69" t="s">
        <v>40</v>
      </c>
      <c r="B58" s="7" t="s">
        <v>56</v>
      </c>
      <c r="C58" s="47" t="s">
        <v>8</v>
      </c>
    </row>
    <row r="59" spans="1:3" ht="25.5" x14ac:dyDescent="0.2">
      <c r="A59" s="69" t="s">
        <v>38</v>
      </c>
      <c r="B59" s="7" t="s">
        <v>50</v>
      </c>
      <c r="C59" s="47" t="s">
        <v>10</v>
      </c>
    </row>
    <row r="60" spans="1:3" x14ac:dyDescent="0.2">
      <c r="A60" s="70" t="s">
        <v>39</v>
      </c>
      <c r="B60" s="7" t="s">
        <v>82</v>
      </c>
      <c r="C60" s="47" t="s">
        <v>8</v>
      </c>
    </row>
    <row r="61" spans="1:3" ht="25.5" x14ac:dyDescent="0.2">
      <c r="A61" s="71" t="s">
        <v>16</v>
      </c>
      <c r="B61" s="7" t="s">
        <v>52</v>
      </c>
      <c r="C61" s="47" t="s">
        <v>8</v>
      </c>
    </row>
    <row r="62" spans="1:3" ht="25.5" x14ac:dyDescent="0.2">
      <c r="A62" s="69" t="s">
        <v>18</v>
      </c>
      <c r="B62" s="7" t="s">
        <v>53</v>
      </c>
      <c r="C62" s="47" t="s">
        <v>8</v>
      </c>
    </row>
    <row r="65" spans="1:3" ht="45" customHeight="1" x14ac:dyDescent="0.2">
      <c r="A65" s="107" t="s">
        <v>59</v>
      </c>
      <c r="B65" s="107"/>
      <c r="C65" s="107"/>
    </row>
    <row r="67" spans="1:3" x14ac:dyDescent="0.2">
      <c r="A67" s="72" t="s">
        <v>1</v>
      </c>
      <c r="B67" s="73" t="s">
        <v>2</v>
      </c>
      <c r="C67" s="73" t="s">
        <v>45</v>
      </c>
    </row>
    <row r="68" spans="1:3" x14ac:dyDescent="0.2">
      <c r="A68" s="74" t="s">
        <v>6</v>
      </c>
      <c r="B68" s="7" t="s">
        <v>44</v>
      </c>
      <c r="C68" s="47" t="s">
        <v>8</v>
      </c>
    </row>
    <row r="69" spans="1:3" x14ac:dyDescent="0.2">
      <c r="A69" s="74" t="s">
        <v>9</v>
      </c>
      <c r="B69" s="7" t="s">
        <v>46</v>
      </c>
      <c r="C69" s="47" t="s">
        <v>10</v>
      </c>
    </row>
    <row r="70" spans="1:3" x14ac:dyDescent="0.2">
      <c r="A70" s="108" t="s">
        <v>11</v>
      </c>
      <c r="B70" s="7" t="s">
        <v>47</v>
      </c>
      <c r="C70" s="47" t="s">
        <v>8</v>
      </c>
    </row>
    <row r="71" spans="1:3" x14ac:dyDescent="0.2">
      <c r="A71" s="109"/>
      <c r="B71" s="7" t="s">
        <v>48</v>
      </c>
      <c r="C71" s="47" t="s">
        <v>10</v>
      </c>
    </row>
    <row r="72" spans="1:3" x14ac:dyDescent="0.2">
      <c r="A72" s="74" t="s">
        <v>40</v>
      </c>
      <c r="B72" s="7" t="s">
        <v>56</v>
      </c>
      <c r="C72" s="47" t="s">
        <v>8</v>
      </c>
    </row>
    <row r="73" spans="1:3" x14ac:dyDescent="0.2">
      <c r="A73" s="75" t="s">
        <v>39</v>
      </c>
      <c r="B73" s="7" t="s">
        <v>82</v>
      </c>
      <c r="C73" s="47" t="s">
        <v>8</v>
      </c>
    </row>
    <row r="74" spans="1:3" ht="25.5" x14ac:dyDescent="0.2">
      <c r="A74" s="76" t="s">
        <v>16</v>
      </c>
      <c r="B74" s="7" t="s">
        <v>52</v>
      </c>
      <c r="C74" s="47" t="s">
        <v>8</v>
      </c>
    </row>
    <row r="75" spans="1:3" ht="25.5" x14ac:dyDescent="0.2">
      <c r="A75" s="74" t="s">
        <v>18</v>
      </c>
      <c r="B75" s="7" t="s">
        <v>53</v>
      </c>
      <c r="C75" s="47" t="s">
        <v>8</v>
      </c>
    </row>
    <row r="78" spans="1:3" ht="32.25" customHeight="1" x14ac:dyDescent="0.2">
      <c r="A78" s="110" t="s">
        <v>57</v>
      </c>
      <c r="B78" s="110"/>
      <c r="C78" s="110"/>
    </row>
    <row r="80" spans="1:3" x14ac:dyDescent="0.2">
      <c r="A80" s="77" t="s">
        <v>1</v>
      </c>
      <c r="B80" s="78" t="s">
        <v>2</v>
      </c>
      <c r="C80" s="78" t="s">
        <v>45</v>
      </c>
    </row>
    <row r="81" spans="1:3" x14ac:dyDescent="0.2">
      <c r="A81" s="79" t="s">
        <v>39</v>
      </c>
      <c r="B81" s="7" t="s">
        <v>82</v>
      </c>
      <c r="C81" s="47" t="s">
        <v>10</v>
      </c>
    </row>
  </sheetData>
  <sheetProtection algorithmName="SHA-512" hashValue="tzFIQX4NFdGdGAhNWx2uePFqGodWV/cJbwg6BWizdI1RA3GHNcLsbifTQjG2Jo++lRCEKntyM3owkT/lcA8lzw==" saltValue="4SP8qWyZN9j+n/P56efQkg==" spinCount="100000" sheet="1" objects="1" scenarios="1"/>
  <mergeCells count="14">
    <mergeCell ref="A65:C65"/>
    <mergeCell ref="A70:A71"/>
    <mergeCell ref="A78:C78"/>
    <mergeCell ref="A29:C29"/>
    <mergeCell ref="A33:A34"/>
    <mergeCell ref="A38:C38"/>
    <mergeCell ref="A43:A44"/>
    <mergeCell ref="A51:C51"/>
    <mergeCell ref="A56:A57"/>
    <mergeCell ref="A6:A7"/>
    <mergeCell ref="A11:A12"/>
    <mergeCell ref="A1:C1"/>
    <mergeCell ref="A16:C16"/>
    <mergeCell ref="A21:A22"/>
  </mergeCells>
  <pageMargins left="0.70866141732283472" right="0.70866141732283472" top="0.74803149606299213" bottom="0.74803149606299213" header="0.31496062992125984" footer="0.31496062992125984"/>
  <pageSetup paperSize="9"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7CAE5-0444-48E3-A3CF-5ECD8430C374}">
  <sheetPr>
    <pageSetUpPr fitToPage="1"/>
  </sheetPr>
  <dimension ref="A1:AG42"/>
  <sheetViews>
    <sheetView showGridLines="0" tabSelected="1" topLeftCell="A7" workbookViewId="0">
      <selection activeCell="C26" sqref="C26"/>
    </sheetView>
  </sheetViews>
  <sheetFormatPr baseColWidth="10" defaultRowHeight="14.25" x14ac:dyDescent="0.2"/>
  <cols>
    <col min="1" max="1" width="17.85546875" style="1" customWidth="1"/>
    <col min="2" max="2" width="65.140625" style="12" customWidth="1"/>
    <col min="3" max="3" width="22" style="1" customWidth="1"/>
    <col min="4" max="4" width="21.85546875" style="11" hidden="1" customWidth="1"/>
    <col min="5" max="7" width="4.28515625" style="12" hidden="1" customWidth="1"/>
    <col min="8" max="8" width="21.85546875" style="12" hidden="1" customWidth="1"/>
    <col min="9" max="9" width="6.28515625" style="1" hidden="1" customWidth="1"/>
    <col min="10" max="11" width="11.42578125" style="12" hidden="1" customWidth="1"/>
    <col min="12" max="12" width="21.85546875" style="12" hidden="1" customWidth="1"/>
    <col min="13" max="13" width="6" style="1" hidden="1" customWidth="1"/>
    <col min="14" max="15" width="11.42578125" style="12" hidden="1" customWidth="1"/>
    <col min="16" max="16" width="21.85546875" style="12" hidden="1" customWidth="1"/>
    <col min="17" max="17" width="6" style="1" hidden="1" customWidth="1"/>
    <col min="18" max="19" width="11.42578125" style="1" hidden="1" customWidth="1"/>
    <col min="20" max="20" width="21.85546875" style="1" hidden="1" customWidth="1"/>
    <col min="21" max="21" width="6.28515625" style="1" hidden="1" customWidth="1"/>
    <col min="22" max="22" width="11.42578125" style="1" hidden="1" customWidth="1"/>
    <col min="23" max="23" width="21.85546875" style="1" hidden="1" customWidth="1"/>
    <col min="24" max="24" width="6.85546875" style="12" hidden="1" customWidth="1"/>
    <col min="25" max="26" width="11.42578125" style="1" hidden="1" customWidth="1"/>
    <col min="27" max="27" width="21.85546875" style="1" hidden="1" customWidth="1"/>
    <col min="28" max="28" width="6.28515625" style="1" hidden="1" customWidth="1"/>
    <col min="29" max="29" width="1.7109375" style="1" hidden="1" customWidth="1"/>
    <col min="30" max="30" width="11.42578125" style="1"/>
    <col min="31" max="31" width="16.85546875" style="35" customWidth="1"/>
    <col min="32" max="32" width="11.42578125" style="35"/>
    <col min="33" max="33" width="16.85546875" style="35" customWidth="1"/>
    <col min="34" max="16384" width="11.42578125" style="1"/>
  </cols>
  <sheetData>
    <row r="1" spans="1:33" x14ac:dyDescent="0.2">
      <c r="A1" s="84" t="s">
        <v>28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row>
    <row r="2" spans="1:33" ht="139.5" customHeight="1" x14ac:dyDescent="0.2">
      <c r="A2" s="85" t="s">
        <v>31</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row>
    <row r="3" spans="1:33" x14ac:dyDescent="0.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row>
    <row r="4" spans="1:33" x14ac:dyDescent="0.2">
      <c r="A4" s="84" t="s">
        <v>29</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row>
    <row r="5" spans="1:33" ht="57" customHeight="1" x14ac:dyDescent="0.2">
      <c r="A5" s="85" t="s">
        <v>32</v>
      </c>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row>
    <row r="7" spans="1:33" x14ac:dyDescent="0.2">
      <c r="A7" s="84" t="s">
        <v>30</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row>
    <row r="8" spans="1:33" ht="53.25" customHeight="1" x14ac:dyDescent="0.2">
      <c r="A8" s="85" t="s">
        <v>33</v>
      </c>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row>
    <row r="11" spans="1:33" x14ac:dyDescent="0.2">
      <c r="A11" s="2" t="s">
        <v>1</v>
      </c>
      <c r="B11" s="3" t="s">
        <v>2</v>
      </c>
      <c r="C11" s="2" t="s">
        <v>3</v>
      </c>
      <c r="D11" s="92" t="s">
        <v>75</v>
      </c>
      <c r="E11" s="93"/>
      <c r="F11" s="94" t="s">
        <v>76</v>
      </c>
      <c r="G11" s="95"/>
      <c r="H11" s="95"/>
      <c r="I11" s="96"/>
      <c r="J11" s="94" t="s">
        <v>77</v>
      </c>
      <c r="K11" s="95"/>
      <c r="L11" s="95"/>
      <c r="M11" s="96"/>
      <c r="N11" s="94" t="s">
        <v>78</v>
      </c>
      <c r="O11" s="95"/>
      <c r="P11" s="95"/>
      <c r="Q11" s="96"/>
      <c r="R11" s="86" t="s">
        <v>79</v>
      </c>
      <c r="S11" s="87"/>
      <c r="T11" s="87"/>
      <c r="U11" s="88"/>
      <c r="V11" s="86" t="s">
        <v>80</v>
      </c>
      <c r="W11" s="87"/>
      <c r="X11" s="88"/>
      <c r="Y11" s="86" t="s">
        <v>81</v>
      </c>
      <c r="Z11" s="87"/>
      <c r="AA11" s="87"/>
      <c r="AB11" s="88"/>
      <c r="AE11" s="89" t="s">
        <v>34</v>
      </c>
      <c r="AF11" s="89"/>
      <c r="AG11" s="89"/>
    </row>
    <row r="12" spans="1:33" ht="29.25" thickBot="1" x14ac:dyDescent="0.25">
      <c r="A12" s="6" t="s">
        <v>6</v>
      </c>
      <c r="B12" s="7" t="s">
        <v>7</v>
      </c>
      <c r="C12" s="8" t="s">
        <v>8</v>
      </c>
      <c r="D12" s="9">
        <f>IF(C12="NO",1,0)</f>
        <v>1</v>
      </c>
      <c r="E12" s="10" t="s">
        <v>8</v>
      </c>
      <c r="F12" s="10">
        <f>IF(C12="NO",1,0)</f>
        <v>1</v>
      </c>
      <c r="G12" s="10"/>
      <c r="H12" s="16">
        <f>F12+G12</f>
        <v>1</v>
      </c>
      <c r="I12" s="10" t="s">
        <v>8</v>
      </c>
      <c r="J12" s="10">
        <f>IF(C12="NO",1,0)</f>
        <v>1</v>
      </c>
      <c r="K12" s="10"/>
      <c r="L12" s="16">
        <f t="shared" ref="L12:L21" si="0">J12+K12</f>
        <v>1</v>
      </c>
      <c r="M12" s="18" t="s">
        <v>8</v>
      </c>
      <c r="N12" s="10">
        <f>IF(C12="NO",1,0)</f>
        <v>1</v>
      </c>
      <c r="O12" s="10"/>
      <c r="P12" s="16">
        <f t="shared" ref="P12:P21" si="1">N12+O12</f>
        <v>1</v>
      </c>
      <c r="Q12" s="18" t="s">
        <v>8</v>
      </c>
      <c r="R12" s="10">
        <f t="shared" ref="R12:R17" si="2">IF(C12="NO",1,0)</f>
        <v>1</v>
      </c>
      <c r="S12" s="10"/>
      <c r="T12" s="16">
        <f t="shared" ref="T12:T21" si="3">R12+S12</f>
        <v>1</v>
      </c>
      <c r="U12" s="18" t="s">
        <v>8</v>
      </c>
      <c r="V12" s="10">
        <f>IF(C12="SI",1,0)</f>
        <v>0</v>
      </c>
      <c r="W12" s="16">
        <f>V12</f>
        <v>0</v>
      </c>
      <c r="X12" s="10" t="s">
        <v>10</v>
      </c>
      <c r="Y12" s="10">
        <f>IF(C12="NO",1,0)</f>
        <v>1</v>
      </c>
      <c r="Z12" s="10">
        <f t="shared" ref="Z12:Z17" si="4">IF(C12="SI",1,0)</f>
        <v>0</v>
      </c>
      <c r="AA12" s="16">
        <f t="shared" ref="AA12:AA21" si="5">Y12+Z12</f>
        <v>1</v>
      </c>
      <c r="AB12" s="18" t="s">
        <v>21</v>
      </c>
      <c r="AC12" s="36"/>
    </row>
    <row r="13" spans="1:33" ht="30" thickTop="1" thickBot="1" x14ac:dyDescent="0.25">
      <c r="A13" s="6" t="s">
        <v>9</v>
      </c>
      <c r="B13" s="7" t="s">
        <v>73</v>
      </c>
      <c r="C13" s="8" t="s">
        <v>10</v>
      </c>
      <c r="D13" s="9">
        <f>IF(C13="NO",0,1)</f>
        <v>1</v>
      </c>
      <c r="E13" s="10" t="s">
        <v>10</v>
      </c>
      <c r="F13" s="10">
        <f>IF(C13="SI",1,0)</f>
        <v>1</v>
      </c>
      <c r="G13" s="10"/>
      <c r="H13" s="16">
        <f t="shared" ref="H13:H21" si="6">F13+G13</f>
        <v>1</v>
      </c>
      <c r="I13" s="10" t="s">
        <v>10</v>
      </c>
      <c r="J13" s="10">
        <f>IF(C13="SI",1,0)</f>
        <v>1</v>
      </c>
      <c r="K13" s="10">
        <f>IF(C13="NO",1,0)</f>
        <v>0</v>
      </c>
      <c r="L13" s="16">
        <f t="shared" si="0"/>
        <v>1</v>
      </c>
      <c r="M13" s="10" t="s">
        <v>21</v>
      </c>
      <c r="N13" s="10">
        <f>IF(C13="SI",1,0)</f>
        <v>1</v>
      </c>
      <c r="O13" s="10"/>
      <c r="P13" s="16">
        <f t="shared" si="1"/>
        <v>1</v>
      </c>
      <c r="Q13" s="10" t="s">
        <v>10</v>
      </c>
      <c r="R13" s="10">
        <f t="shared" si="2"/>
        <v>0</v>
      </c>
      <c r="S13" s="10"/>
      <c r="T13" s="16">
        <f t="shared" si="3"/>
        <v>0</v>
      </c>
      <c r="U13" s="18" t="s">
        <v>8</v>
      </c>
      <c r="V13" s="10">
        <f>IF(C13="SI",1,0)</f>
        <v>1</v>
      </c>
      <c r="W13" s="16">
        <f t="shared" ref="W13:W21" si="7">V13</f>
        <v>1</v>
      </c>
      <c r="X13" s="10" t="s">
        <v>10</v>
      </c>
      <c r="Y13" s="10">
        <f t="shared" ref="Y13:Y21" si="8">IF(C13="NO",1,0)</f>
        <v>0</v>
      </c>
      <c r="Z13" s="10">
        <f t="shared" si="4"/>
        <v>1</v>
      </c>
      <c r="AA13" s="16">
        <f t="shared" si="5"/>
        <v>1</v>
      </c>
      <c r="AB13" s="18" t="s">
        <v>21</v>
      </c>
      <c r="AC13" s="36"/>
      <c r="AE13" s="37" t="str">
        <f>IF(D23&gt;=10,"AZUL"," ")</f>
        <v>AZUL</v>
      </c>
      <c r="AG13" s="38" t="str">
        <f>IF(T23&gt;=10,"VERDE"," ")</f>
        <v xml:space="preserve"> </v>
      </c>
    </row>
    <row r="14" spans="1:33" ht="30" thickTop="1" thickBot="1" x14ac:dyDescent="0.25">
      <c r="A14" s="90" t="s">
        <v>11</v>
      </c>
      <c r="B14" s="7" t="s">
        <v>12</v>
      </c>
      <c r="C14" s="8" t="s">
        <v>8</v>
      </c>
      <c r="D14" s="9">
        <f t="shared" ref="D14:D21" si="9">IF(C14="NO",1,0)</f>
        <v>1</v>
      </c>
      <c r="E14" s="10" t="s">
        <v>8</v>
      </c>
      <c r="F14" s="10">
        <f>IF(C14="NO",1,0)</f>
        <v>1</v>
      </c>
      <c r="G14" s="10"/>
      <c r="H14" s="16">
        <f t="shared" si="6"/>
        <v>1</v>
      </c>
      <c r="I14" s="10" t="s">
        <v>8</v>
      </c>
      <c r="J14" s="10">
        <f>IF(C14="si",1,0)</f>
        <v>0</v>
      </c>
      <c r="K14" s="10"/>
      <c r="L14" s="16">
        <f t="shared" si="0"/>
        <v>0</v>
      </c>
      <c r="M14" s="10" t="s">
        <v>10</v>
      </c>
      <c r="N14" s="10">
        <f>IF(C14="NO",1,0)</f>
        <v>1</v>
      </c>
      <c r="O14" s="10"/>
      <c r="P14" s="16">
        <f t="shared" si="1"/>
        <v>1</v>
      </c>
      <c r="Q14" s="10" t="s">
        <v>8</v>
      </c>
      <c r="R14" s="10">
        <f t="shared" si="2"/>
        <v>1</v>
      </c>
      <c r="S14" s="10"/>
      <c r="T14" s="16">
        <f t="shared" si="3"/>
        <v>1</v>
      </c>
      <c r="U14" s="18" t="s">
        <v>8</v>
      </c>
      <c r="V14" s="10">
        <f>IF(C14="NO",1,0)</f>
        <v>1</v>
      </c>
      <c r="W14" s="16">
        <f t="shared" si="7"/>
        <v>1</v>
      </c>
      <c r="X14" s="10" t="s">
        <v>8</v>
      </c>
      <c r="Y14" s="10">
        <f t="shared" si="8"/>
        <v>1</v>
      </c>
      <c r="Z14" s="10">
        <f t="shared" si="4"/>
        <v>0</v>
      </c>
      <c r="AA14" s="16">
        <f t="shared" si="5"/>
        <v>1</v>
      </c>
      <c r="AB14" s="18" t="s">
        <v>21</v>
      </c>
      <c r="AC14" s="36"/>
      <c r="AE14" s="81">
        <f>IF(AE13=" ",1,0)</f>
        <v>0</v>
      </c>
      <c r="AF14" s="82"/>
      <c r="AG14" s="81">
        <f>IF(AG13=" ",1,0)</f>
        <v>1</v>
      </c>
    </row>
    <row r="15" spans="1:33" ht="30" thickTop="1" thickBot="1" x14ac:dyDescent="0.25">
      <c r="A15" s="91"/>
      <c r="B15" s="7" t="s">
        <v>13</v>
      </c>
      <c r="C15" s="8" t="s">
        <v>8</v>
      </c>
      <c r="D15" s="9">
        <f>IF(C15="NO",1,0)</f>
        <v>1</v>
      </c>
      <c r="E15" s="10" t="s">
        <v>8</v>
      </c>
      <c r="F15" s="10">
        <f>IF(C15="NO",1,0)</f>
        <v>1</v>
      </c>
      <c r="G15" s="10"/>
      <c r="H15" s="16">
        <f t="shared" si="6"/>
        <v>1</v>
      </c>
      <c r="I15" s="10" t="s">
        <v>8</v>
      </c>
      <c r="J15" s="10">
        <f t="shared" ref="J15:J21" si="10">IF(C15="SI",1,0)</f>
        <v>0</v>
      </c>
      <c r="K15" s="10">
        <f t="shared" ref="K15:K21" si="11">IF(C15="NO",1,0)</f>
        <v>1</v>
      </c>
      <c r="L15" s="16">
        <f t="shared" si="0"/>
        <v>1</v>
      </c>
      <c r="M15" s="18" t="s">
        <v>21</v>
      </c>
      <c r="N15" s="10">
        <f>IF(C15="SI",1,0)</f>
        <v>0</v>
      </c>
      <c r="O15" s="10"/>
      <c r="P15" s="16">
        <f t="shared" si="1"/>
        <v>0</v>
      </c>
      <c r="Q15" s="18" t="s">
        <v>10</v>
      </c>
      <c r="R15" s="10">
        <f t="shared" si="2"/>
        <v>1</v>
      </c>
      <c r="S15" s="10"/>
      <c r="T15" s="16">
        <f t="shared" si="3"/>
        <v>1</v>
      </c>
      <c r="U15" s="18" t="s">
        <v>8</v>
      </c>
      <c r="V15" s="10">
        <f>IF(C15="NO",1,0)</f>
        <v>1</v>
      </c>
      <c r="W15" s="16">
        <f t="shared" si="7"/>
        <v>1</v>
      </c>
      <c r="X15" s="10" t="s">
        <v>8</v>
      </c>
      <c r="Y15" s="10">
        <f t="shared" si="8"/>
        <v>1</v>
      </c>
      <c r="Z15" s="10">
        <f t="shared" si="4"/>
        <v>0</v>
      </c>
      <c r="AA15" s="16">
        <f t="shared" si="5"/>
        <v>1</v>
      </c>
      <c r="AB15" s="18" t="s">
        <v>21</v>
      </c>
      <c r="AC15" s="36"/>
      <c r="AE15" s="39" t="str">
        <f>IF(H12+H13+H14+H15+H17+H18+H19+H23&gt;=8,"AMARILLO"," ")</f>
        <v xml:space="preserve"> </v>
      </c>
      <c r="AG15" s="40" t="str">
        <f>IF(W23&gt;=10,"FUCSIA"," ")</f>
        <v xml:space="preserve"> </v>
      </c>
    </row>
    <row r="16" spans="1:33" ht="39.75" thickTop="1" thickBot="1" x14ac:dyDescent="0.25">
      <c r="A16" s="6" t="s">
        <v>40</v>
      </c>
      <c r="B16" s="7" t="s">
        <v>14</v>
      </c>
      <c r="C16" s="8" t="s">
        <v>8</v>
      </c>
      <c r="D16" s="9">
        <f t="shared" si="9"/>
        <v>1</v>
      </c>
      <c r="E16" s="10" t="s">
        <v>8</v>
      </c>
      <c r="F16" s="10">
        <f t="shared" ref="F16:F21" si="12">IF(C16="SI",1,0)</f>
        <v>0</v>
      </c>
      <c r="G16" s="10"/>
      <c r="H16" s="16">
        <f t="shared" si="6"/>
        <v>0</v>
      </c>
      <c r="I16" s="10" t="s">
        <v>10</v>
      </c>
      <c r="J16" s="10">
        <f t="shared" si="10"/>
        <v>0</v>
      </c>
      <c r="K16" s="10">
        <f t="shared" si="11"/>
        <v>1</v>
      </c>
      <c r="L16" s="16">
        <f t="shared" si="0"/>
        <v>1</v>
      </c>
      <c r="M16" s="10" t="s">
        <v>21</v>
      </c>
      <c r="N16" s="10">
        <f>IF(C16="NO",1,0)</f>
        <v>1</v>
      </c>
      <c r="O16" s="10"/>
      <c r="P16" s="16">
        <f t="shared" si="1"/>
        <v>1</v>
      </c>
      <c r="Q16" s="10" t="s">
        <v>8</v>
      </c>
      <c r="R16" s="10">
        <f t="shared" si="2"/>
        <v>1</v>
      </c>
      <c r="S16" s="10"/>
      <c r="T16" s="16">
        <f t="shared" si="3"/>
        <v>1</v>
      </c>
      <c r="U16" s="18" t="s">
        <v>8</v>
      </c>
      <c r="V16" s="10">
        <f>IF(C16="NO",1,0)</f>
        <v>1</v>
      </c>
      <c r="W16" s="16">
        <f t="shared" si="7"/>
        <v>1</v>
      </c>
      <c r="X16" s="10" t="s">
        <v>8</v>
      </c>
      <c r="Y16" s="10">
        <f t="shared" si="8"/>
        <v>1</v>
      </c>
      <c r="Z16" s="10">
        <f t="shared" si="4"/>
        <v>0</v>
      </c>
      <c r="AA16" s="16">
        <f t="shared" si="5"/>
        <v>1</v>
      </c>
      <c r="AB16" s="18" t="s">
        <v>21</v>
      </c>
      <c r="AC16" s="36"/>
      <c r="AE16" s="81">
        <f>IF(AE15=" ",1,0)</f>
        <v>1</v>
      </c>
      <c r="AF16" s="82"/>
      <c r="AG16" s="81">
        <f>IF(AG15=" ",1,0)</f>
        <v>1</v>
      </c>
    </row>
    <row r="17" spans="1:33" ht="39.75" thickTop="1" thickBot="1" x14ac:dyDescent="0.25">
      <c r="A17" s="44" t="s">
        <v>38</v>
      </c>
      <c r="B17" s="7" t="s">
        <v>15</v>
      </c>
      <c r="C17" s="8" t="s">
        <v>10</v>
      </c>
      <c r="D17" s="9">
        <f>IF(C17="NO",0,1)</f>
        <v>1</v>
      </c>
      <c r="E17" s="10" t="s">
        <v>10</v>
      </c>
      <c r="F17" s="10">
        <f>IF(C17="SI",1,0)</f>
        <v>1</v>
      </c>
      <c r="G17" s="10">
        <f>IF(C17="NO",1,0)</f>
        <v>0</v>
      </c>
      <c r="H17" s="16">
        <f t="shared" si="6"/>
        <v>1</v>
      </c>
      <c r="I17" s="10" t="s">
        <v>21</v>
      </c>
      <c r="J17" s="10">
        <f t="shared" si="10"/>
        <v>1</v>
      </c>
      <c r="K17" s="10">
        <f t="shared" si="11"/>
        <v>0</v>
      </c>
      <c r="L17" s="16">
        <f t="shared" si="0"/>
        <v>1</v>
      </c>
      <c r="M17" s="10" t="s">
        <v>21</v>
      </c>
      <c r="N17" s="10">
        <f>IF(C17="SI",1,0)</f>
        <v>1</v>
      </c>
      <c r="O17" s="10">
        <f>IF(C17="NO",1,0)</f>
        <v>0</v>
      </c>
      <c r="P17" s="16">
        <f t="shared" si="1"/>
        <v>1</v>
      </c>
      <c r="Q17" s="10" t="s">
        <v>21</v>
      </c>
      <c r="R17" s="10">
        <f t="shared" si="2"/>
        <v>0</v>
      </c>
      <c r="S17" s="10">
        <f>IF(C17="SI",1,0)</f>
        <v>1</v>
      </c>
      <c r="T17" s="16">
        <f t="shared" si="3"/>
        <v>1</v>
      </c>
      <c r="U17" s="18" t="s">
        <v>21</v>
      </c>
      <c r="V17" s="10">
        <f>IF(C17="SI",1,0)</f>
        <v>1</v>
      </c>
      <c r="W17" s="16">
        <f t="shared" si="7"/>
        <v>1</v>
      </c>
      <c r="X17" s="10" t="s">
        <v>10</v>
      </c>
      <c r="Y17" s="10">
        <f t="shared" si="8"/>
        <v>0</v>
      </c>
      <c r="Z17" s="10">
        <f t="shared" si="4"/>
        <v>1</v>
      </c>
      <c r="AA17" s="16">
        <f t="shared" si="5"/>
        <v>1</v>
      </c>
      <c r="AB17" s="18" t="s">
        <v>21</v>
      </c>
      <c r="AC17" s="36"/>
      <c r="AE17" s="41" t="str">
        <f>IF(L23&gt;=10,"MORADO"," ")</f>
        <v xml:space="preserve"> </v>
      </c>
      <c r="AG17" s="42" t="str">
        <f>IF(AA23&gt;=10,"NARANJA"," ")</f>
        <v xml:space="preserve"> </v>
      </c>
    </row>
    <row r="18" spans="1:33" ht="30" thickTop="1" thickBot="1" x14ac:dyDescent="0.25">
      <c r="A18" s="45" t="s">
        <v>39</v>
      </c>
      <c r="B18" s="7" t="s">
        <v>74</v>
      </c>
      <c r="C18" s="8" t="s">
        <v>8</v>
      </c>
      <c r="D18" s="9">
        <f>IF(C18="NO",1,0)</f>
        <v>1</v>
      </c>
      <c r="E18" s="10" t="s">
        <v>8</v>
      </c>
      <c r="F18" s="10">
        <f>IF(C18="NO",1,0)</f>
        <v>1</v>
      </c>
      <c r="G18" s="10"/>
      <c r="H18" s="16">
        <f t="shared" si="6"/>
        <v>1</v>
      </c>
      <c r="I18" s="10" t="s">
        <v>8</v>
      </c>
      <c r="J18" s="10">
        <f>IF(C18="NO",1,0)</f>
        <v>1</v>
      </c>
      <c r="K18" s="10"/>
      <c r="L18" s="16">
        <f t="shared" si="0"/>
        <v>1</v>
      </c>
      <c r="M18" s="10" t="s">
        <v>8</v>
      </c>
      <c r="N18" s="10">
        <f>IF(C18="NO",1,0)</f>
        <v>1</v>
      </c>
      <c r="O18" s="10"/>
      <c r="P18" s="16">
        <f t="shared" si="1"/>
        <v>1</v>
      </c>
      <c r="Q18" s="10" t="s">
        <v>8</v>
      </c>
      <c r="R18" s="10">
        <f>IF(C18="NO",1,0)</f>
        <v>1</v>
      </c>
      <c r="S18" s="10"/>
      <c r="T18" s="16">
        <f t="shared" si="3"/>
        <v>1</v>
      </c>
      <c r="U18" s="18" t="s">
        <v>8</v>
      </c>
      <c r="V18" s="10">
        <f>IF(C18="NO",1,0)</f>
        <v>1</v>
      </c>
      <c r="W18" s="16">
        <f t="shared" si="7"/>
        <v>1</v>
      </c>
      <c r="X18" s="10" t="s">
        <v>8</v>
      </c>
      <c r="Y18" s="10">
        <f>IF(C18="SI",1,0)</f>
        <v>0</v>
      </c>
      <c r="Z18" s="10"/>
      <c r="AA18" s="16">
        <f t="shared" si="5"/>
        <v>0</v>
      </c>
      <c r="AB18" s="18" t="s">
        <v>21</v>
      </c>
      <c r="AC18" s="36"/>
      <c r="AE18" s="81">
        <f>IF(AE17=" ",1,0)</f>
        <v>1</v>
      </c>
      <c r="AF18" s="82"/>
      <c r="AG18" s="81">
        <f>IF(AG17=" ",1,0)</f>
        <v>1</v>
      </c>
    </row>
    <row r="19" spans="1:33" ht="39.75" customHeight="1" thickTop="1" thickBot="1" x14ac:dyDescent="0.25">
      <c r="A19" s="90" t="s">
        <v>16</v>
      </c>
      <c r="B19" s="7" t="s">
        <v>71</v>
      </c>
      <c r="C19" s="8" t="s">
        <v>8</v>
      </c>
      <c r="D19" s="9">
        <f t="shared" si="9"/>
        <v>1</v>
      </c>
      <c r="E19" s="10" t="s">
        <v>8</v>
      </c>
      <c r="F19" s="10">
        <f t="shared" si="12"/>
        <v>0</v>
      </c>
      <c r="G19" s="10">
        <f>IF(C19="NO",1,0)</f>
        <v>1</v>
      </c>
      <c r="H19" s="16">
        <f t="shared" si="6"/>
        <v>1</v>
      </c>
      <c r="I19" s="10" t="s">
        <v>21</v>
      </c>
      <c r="J19" s="10">
        <f t="shared" si="10"/>
        <v>0</v>
      </c>
      <c r="K19" s="10">
        <f t="shared" si="11"/>
        <v>1</v>
      </c>
      <c r="L19" s="16">
        <f t="shared" si="0"/>
        <v>1</v>
      </c>
      <c r="M19" s="10" t="s">
        <v>21</v>
      </c>
      <c r="N19" s="10">
        <f>IF(C19="SI",1,0)</f>
        <v>0</v>
      </c>
      <c r="O19" s="10">
        <f>IF(C19="NO",1,0)</f>
        <v>1</v>
      </c>
      <c r="P19" s="16">
        <f t="shared" si="1"/>
        <v>1</v>
      </c>
      <c r="Q19" s="10" t="s">
        <v>21</v>
      </c>
      <c r="R19" s="10">
        <f>IF(C19="NO",1,0)</f>
        <v>1</v>
      </c>
      <c r="S19" s="10">
        <f>IF(C19="SI",1,0)</f>
        <v>0</v>
      </c>
      <c r="T19" s="16">
        <f t="shared" si="3"/>
        <v>1</v>
      </c>
      <c r="U19" s="18" t="s">
        <v>21</v>
      </c>
      <c r="V19" s="10">
        <f>IF(C19="NO",1,0)</f>
        <v>1</v>
      </c>
      <c r="W19" s="16">
        <f t="shared" si="7"/>
        <v>1</v>
      </c>
      <c r="X19" s="10" t="s">
        <v>8</v>
      </c>
      <c r="Y19" s="10">
        <f t="shared" si="8"/>
        <v>1</v>
      </c>
      <c r="Z19" s="10">
        <f>IF(C19="SI",1,0)</f>
        <v>0</v>
      </c>
      <c r="AA19" s="16">
        <f t="shared" si="5"/>
        <v>1</v>
      </c>
      <c r="AB19" s="18" t="s">
        <v>21</v>
      </c>
      <c r="AC19" s="36"/>
      <c r="AE19" s="43" t="str">
        <f>IF(P23&gt;=10,"LILA"," ")</f>
        <v xml:space="preserve"> </v>
      </c>
      <c r="AG19" s="80" t="str">
        <f>IF(AE14+AG14+AE16+AG16+AE18+AG18+AE20&gt;=7,"NO CLASIFICABLE"," ")</f>
        <v xml:space="preserve"> </v>
      </c>
    </row>
    <row r="20" spans="1:33" ht="29.25" thickTop="1" x14ac:dyDescent="0.2">
      <c r="A20" s="91"/>
      <c r="B20" s="7" t="s">
        <v>17</v>
      </c>
      <c r="C20" s="8" t="s">
        <v>8</v>
      </c>
      <c r="D20" s="9">
        <f t="shared" si="9"/>
        <v>1</v>
      </c>
      <c r="E20" s="10" t="s">
        <v>8</v>
      </c>
      <c r="F20" s="10">
        <f t="shared" si="12"/>
        <v>0</v>
      </c>
      <c r="G20" s="10"/>
      <c r="H20" s="16">
        <f t="shared" si="6"/>
        <v>0</v>
      </c>
      <c r="I20" s="10" t="s">
        <v>10</v>
      </c>
      <c r="J20" s="10">
        <f t="shared" si="10"/>
        <v>0</v>
      </c>
      <c r="K20" s="10">
        <f t="shared" si="11"/>
        <v>1</v>
      </c>
      <c r="L20" s="16">
        <f t="shared" si="0"/>
        <v>1</v>
      </c>
      <c r="M20" s="10" t="s">
        <v>21</v>
      </c>
      <c r="N20" s="10">
        <f>IF(C20="NO",1,0)</f>
        <v>1</v>
      </c>
      <c r="O20" s="10"/>
      <c r="P20" s="16">
        <f t="shared" si="1"/>
        <v>1</v>
      </c>
      <c r="Q20" s="10" t="s">
        <v>8</v>
      </c>
      <c r="R20" s="10">
        <f>IF(C20="NO",1,0)</f>
        <v>1</v>
      </c>
      <c r="S20" s="10"/>
      <c r="T20" s="16">
        <f t="shared" si="3"/>
        <v>1</v>
      </c>
      <c r="U20" s="18" t="s">
        <v>8</v>
      </c>
      <c r="V20" s="10">
        <f>IF(C20="NO",1,0)</f>
        <v>1</v>
      </c>
      <c r="W20" s="16">
        <f t="shared" si="7"/>
        <v>1</v>
      </c>
      <c r="X20" s="10" t="s">
        <v>8</v>
      </c>
      <c r="Y20" s="10">
        <f t="shared" si="8"/>
        <v>1</v>
      </c>
      <c r="Z20" s="10">
        <f>IF(C20="SI",1,0)</f>
        <v>0</v>
      </c>
      <c r="AA20" s="16">
        <f t="shared" si="5"/>
        <v>1</v>
      </c>
      <c r="AB20" s="18" t="s">
        <v>21</v>
      </c>
      <c r="AC20" s="36"/>
      <c r="AE20" s="81">
        <f>IF(AE19=" ",1,0)</f>
        <v>1</v>
      </c>
    </row>
    <row r="21" spans="1:33" ht="38.25" x14ac:dyDescent="0.2">
      <c r="A21" s="6" t="s">
        <v>18</v>
      </c>
      <c r="B21" s="7" t="s">
        <v>70</v>
      </c>
      <c r="C21" s="8" t="s">
        <v>8</v>
      </c>
      <c r="D21" s="9">
        <f t="shared" si="9"/>
        <v>1</v>
      </c>
      <c r="E21" s="10" t="s">
        <v>8</v>
      </c>
      <c r="F21" s="10">
        <f t="shared" si="12"/>
        <v>0</v>
      </c>
      <c r="G21" s="10"/>
      <c r="H21" s="16">
        <f t="shared" si="6"/>
        <v>0</v>
      </c>
      <c r="I21" s="10" t="s">
        <v>10</v>
      </c>
      <c r="J21" s="10">
        <f t="shared" si="10"/>
        <v>0</v>
      </c>
      <c r="K21" s="10">
        <f t="shared" si="11"/>
        <v>1</v>
      </c>
      <c r="L21" s="16">
        <f t="shared" si="0"/>
        <v>1</v>
      </c>
      <c r="M21" s="10" t="s">
        <v>21</v>
      </c>
      <c r="N21" s="10">
        <f>IF(C21="NO",1,0)</f>
        <v>1</v>
      </c>
      <c r="O21" s="10"/>
      <c r="P21" s="16">
        <f t="shared" si="1"/>
        <v>1</v>
      </c>
      <c r="Q21" s="10" t="s">
        <v>8</v>
      </c>
      <c r="R21" s="10">
        <f>IF(C21="NO",1,0)</f>
        <v>1</v>
      </c>
      <c r="S21" s="10"/>
      <c r="T21" s="16">
        <f t="shared" si="3"/>
        <v>1</v>
      </c>
      <c r="U21" s="18" t="s">
        <v>8</v>
      </c>
      <c r="V21" s="10">
        <f>IF(C21="NO",1,0)</f>
        <v>1</v>
      </c>
      <c r="W21" s="16">
        <f t="shared" si="7"/>
        <v>1</v>
      </c>
      <c r="X21" s="10" t="s">
        <v>8</v>
      </c>
      <c r="Y21" s="10">
        <f t="shared" si="8"/>
        <v>1</v>
      </c>
      <c r="Z21" s="10">
        <f>IF(C21="SI",1,0)</f>
        <v>0</v>
      </c>
      <c r="AA21" s="16">
        <f t="shared" si="5"/>
        <v>1</v>
      </c>
      <c r="AB21" s="18" t="s">
        <v>21</v>
      </c>
      <c r="AC21" s="36"/>
    </row>
    <row r="23" spans="1:33" hidden="1" x14ac:dyDescent="0.2">
      <c r="D23" s="11">
        <f>SUM(D12:D21)</f>
        <v>10</v>
      </c>
      <c r="H23" s="12">
        <f>IF(H16+H20+H21&gt;=1,1,0)</f>
        <v>0</v>
      </c>
      <c r="L23" s="12">
        <f>SUM(L12:L21)</f>
        <v>9</v>
      </c>
      <c r="P23" s="12">
        <f>SUM(P12:P21)</f>
        <v>9</v>
      </c>
      <c r="T23" s="12">
        <f>SUM(T12:T21)</f>
        <v>9</v>
      </c>
      <c r="W23" s="12">
        <f>SUM(W12:W21)</f>
        <v>9</v>
      </c>
      <c r="AA23" s="12">
        <f>SUM(AA12:AA21)</f>
        <v>9</v>
      </c>
    </row>
    <row r="26" spans="1:33" x14ac:dyDescent="0.2">
      <c r="B26" s="11"/>
      <c r="C26" s="12"/>
      <c r="D26" s="12"/>
      <c r="G26" s="1"/>
      <c r="I26" s="12"/>
      <c r="K26" s="1"/>
      <c r="M26" s="12"/>
      <c r="O26" s="1"/>
      <c r="P26" s="1"/>
      <c r="V26" s="12"/>
      <c r="X26" s="1"/>
      <c r="AC26" s="35"/>
      <c r="AD26" s="35"/>
      <c r="AF26" s="1"/>
      <c r="AG26" s="1"/>
    </row>
    <row r="27" spans="1:33" x14ac:dyDescent="0.2">
      <c r="B27" s="11"/>
      <c r="C27" s="12"/>
      <c r="D27" s="12"/>
      <c r="G27" s="1"/>
      <c r="I27" s="12"/>
      <c r="K27" s="1"/>
      <c r="M27" s="12"/>
      <c r="O27" s="1"/>
      <c r="P27" s="1"/>
      <c r="V27" s="12"/>
      <c r="X27" s="1"/>
      <c r="AC27" s="35"/>
      <c r="AD27" s="35"/>
      <c r="AF27" s="1"/>
      <c r="AG27" s="1"/>
    </row>
    <row r="28" spans="1:33" x14ac:dyDescent="0.2">
      <c r="B28" s="11"/>
      <c r="C28" s="12"/>
      <c r="D28" s="12"/>
      <c r="G28" s="1"/>
      <c r="I28" s="12"/>
      <c r="K28" s="1"/>
      <c r="M28" s="12"/>
      <c r="O28" s="1"/>
      <c r="P28" s="1"/>
      <c r="V28" s="12"/>
      <c r="X28" s="1"/>
      <c r="AC28" s="35"/>
      <c r="AD28" s="35"/>
      <c r="AF28" s="1"/>
      <c r="AG28" s="1"/>
    </row>
    <row r="29" spans="1:33" x14ac:dyDescent="0.2">
      <c r="B29" s="11"/>
      <c r="C29" s="12"/>
      <c r="D29" s="12"/>
      <c r="G29" s="1"/>
      <c r="I29" s="12"/>
      <c r="K29" s="1"/>
      <c r="M29" s="12"/>
      <c r="O29" s="1"/>
      <c r="P29" s="1"/>
      <c r="V29" s="12"/>
      <c r="X29" s="1"/>
      <c r="AC29" s="35" t="s">
        <v>10</v>
      </c>
      <c r="AD29" s="35"/>
      <c r="AF29" s="1"/>
      <c r="AG29" s="1"/>
    </row>
    <row r="30" spans="1:33" x14ac:dyDescent="0.2">
      <c r="B30" s="11"/>
      <c r="C30" s="12"/>
      <c r="D30" s="12"/>
      <c r="G30" s="1"/>
      <c r="I30" s="12"/>
      <c r="K30" s="1"/>
      <c r="M30" s="12"/>
      <c r="O30" s="1"/>
      <c r="P30" s="1"/>
      <c r="V30" s="12"/>
      <c r="X30" s="1"/>
      <c r="AC30" s="35" t="s">
        <v>8</v>
      </c>
      <c r="AD30" s="35"/>
      <c r="AF30" s="1"/>
      <c r="AG30" s="1"/>
    </row>
    <row r="31" spans="1:33" x14ac:dyDescent="0.2">
      <c r="B31" s="11"/>
      <c r="C31" s="12"/>
      <c r="D31" s="12"/>
      <c r="G31" s="1"/>
      <c r="I31" s="12"/>
      <c r="K31" s="1"/>
      <c r="M31" s="12"/>
      <c r="O31" s="1"/>
      <c r="P31" s="1"/>
      <c r="V31" s="12"/>
      <c r="X31" s="1"/>
      <c r="AC31" s="35"/>
      <c r="AD31" s="35"/>
      <c r="AF31" s="1"/>
      <c r="AG31" s="1"/>
    </row>
    <row r="32" spans="1:33" x14ac:dyDescent="0.2">
      <c r="B32" s="11"/>
      <c r="C32" s="12"/>
      <c r="D32" s="12"/>
      <c r="G32" s="1"/>
      <c r="I32" s="12"/>
      <c r="K32" s="1"/>
      <c r="M32" s="12"/>
      <c r="O32" s="1"/>
      <c r="P32" s="1"/>
      <c r="V32" s="12"/>
      <c r="X32" s="1"/>
      <c r="AC32" s="35"/>
      <c r="AD32" s="35"/>
      <c r="AF32" s="1"/>
      <c r="AG32" s="1"/>
    </row>
    <row r="33" spans="2:33" x14ac:dyDescent="0.2">
      <c r="B33" s="11"/>
      <c r="C33" s="12"/>
      <c r="D33" s="12"/>
      <c r="G33" s="1"/>
      <c r="I33" s="12"/>
      <c r="K33" s="1"/>
      <c r="M33" s="12"/>
      <c r="O33" s="1"/>
      <c r="P33" s="1"/>
      <c r="V33" s="12"/>
      <c r="X33" s="1"/>
      <c r="AC33" s="35"/>
      <c r="AD33" s="35"/>
      <c r="AF33" s="1"/>
      <c r="AG33" s="1"/>
    </row>
    <row r="34" spans="2:33" x14ac:dyDescent="0.2">
      <c r="B34" s="11"/>
      <c r="C34" s="12"/>
      <c r="D34" s="12"/>
      <c r="G34" s="1"/>
      <c r="I34" s="12"/>
      <c r="K34" s="1"/>
      <c r="M34" s="12"/>
      <c r="O34" s="1"/>
      <c r="P34" s="1"/>
      <c r="V34" s="12"/>
      <c r="X34" s="1"/>
      <c r="AC34" s="35"/>
      <c r="AD34" s="35"/>
      <c r="AF34" s="1"/>
      <c r="AG34" s="1"/>
    </row>
    <row r="35" spans="2:33" x14ac:dyDescent="0.2">
      <c r="B35" s="11"/>
      <c r="C35" s="12"/>
      <c r="D35" s="12"/>
      <c r="G35" s="1"/>
      <c r="I35" s="12"/>
      <c r="K35" s="1"/>
      <c r="M35" s="12"/>
      <c r="O35" s="1"/>
      <c r="P35" s="1"/>
      <c r="V35" s="12"/>
      <c r="X35" s="1"/>
      <c r="AC35" s="35"/>
      <c r="AD35" s="35"/>
      <c r="AF35" s="1"/>
      <c r="AG35" s="1"/>
    </row>
    <row r="36" spans="2:33" x14ac:dyDescent="0.2">
      <c r="B36" s="11"/>
      <c r="C36" s="12"/>
      <c r="D36" s="12"/>
      <c r="G36" s="1"/>
      <c r="I36" s="12"/>
      <c r="K36" s="1"/>
      <c r="M36" s="12"/>
      <c r="O36" s="1"/>
      <c r="P36" s="1"/>
      <c r="V36" s="12"/>
      <c r="X36" s="1"/>
      <c r="AC36" s="35"/>
      <c r="AD36" s="35"/>
      <c r="AF36" s="1"/>
      <c r="AG36" s="1"/>
    </row>
    <row r="37" spans="2:33" x14ac:dyDescent="0.2">
      <c r="B37" s="11"/>
      <c r="C37" s="12"/>
      <c r="D37" s="12"/>
      <c r="G37" s="1"/>
      <c r="I37" s="12"/>
      <c r="K37" s="1"/>
      <c r="M37" s="12"/>
      <c r="O37" s="1"/>
      <c r="P37" s="1"/>
      <c r="V37" s="12"/>
      <c r="X37" s="1"/>
      <c r="AC37" s="35"/>
      <c r="AD37" s="35"/>
      <c r="AF37" s="1"/>
      <c r="AG37" s="1"/>
    </row>
    <row r="38" spans="2:33" x14ac:dyDescent="0.2">
      <c r="B38" s="11"/>
      <c r="C38" s="12"/>
      <c r="D38" s="12"/>
      <c r="G38" s="1"/>
      <c r="I38" s="12"/>
      <c r="K38" s="1"/>
      <c r="M38" s="12"/>
      <c r="O38" s="1"/>
      <c r="P38" s="1"/>
      <c r="V38" s="12"/>
      <c r="X38" s="1"/>
      <c r="AC38" s="35"/>
      <c r="AD38" s="35"/>
      <c r="AF38" s="1"/>
      <c r="AG38" s="1"/>
    </row>
    <row r="39" spans="2:33" x14ac:dyDescent="0.2">
      <c r="B39" s="11"/>
      <c r="C39" s="12"/>
      <c r="D39" s="12"/>
      <c r="G39" s="1"/>
      <c r="I39" s="12"/>
      <c r="K39" s="1"/>
      <c r="M39" s="12"/>
      <c r="O39" s="1"/>
      <c r="P39" s="1"/>
      <c r="V39" s="12"/>
      <c r="X39" s="1"/>
      <c r="AC39" s="35"/>
      <c r="AD39" s="35"/>
      <c r="AF39" s="1"/>
      <c r="AG39" s="1"/>
    </row>
    <row r="40" spans="2:33" x14ac:dyDescent="0.2">
      <c r="B40" s="11"/>
      <c r="C40" s="12"/>
      <c r="D40" s="12"/>
      <c r="G40" s="1"/>
      <c r="I40" s="12"/>
      <c r="K40" s="1"/>
      <c r="M40" s="12"/>
      <c r="O40" s="1"/>
      <c r="P40" s="1"/>
      <c r="V40" s="12"/>
      <c r="X40" s="1"/>
      <c r="AC40" s="35"/>
      <c r="AD40" s="35"/>
      <c r="AF40" s="1"/>
      <c r="AG40" s="1"/>
    </row>
    <row r="41" spans="2:33" x14ac:dyDescent="0.2">
      <c r="B41" s="11"/>
      <c r="C41" s="12"/>
      <c r="D41" s="12"/>
      <c r="G41" s="1"/>
      <c r="I41" s="12"/>
      <c r="K41" s="1"/>
      <c r="M41" s="12"/>
      <c r="O41" s="1"/>
      <c r="P41" s="1"/>
      <c r="V41" s="12"/>
      <c r="X41" s="1"/>
      <c r="AC41" s="35"/>
      <c r="AD41" s="35"/>
      <c r="AF41" s="1"/>
      <c r="AG41" s="1"/>
    </row>
    <row r="42" spans="2:33" x14ac:dyDescent="0.2">
      <c r="B42" s="11"/>
      <c r="C42" s="12"/>
      <c r="D42" s="12"/>
      <c r="G42" s="1"/>
      <c r="I42" s="12"/>
      <c r="K42" s="1"/>
      <c r="M42" s="12"/>
      <c r="O42" s="1"/>
      <c r="P42" s="1"/>
      <c r="V42" s="12"/>
      <c r="X42" s="1"/>
      <c r="AC42" s="35"/>
      <c r="AD42" s="35"/>
      <c r="AF42" s="1"/>
      <c r="AG42" s="1"/>
    </row>
  </sheetData>
  <sheetProtection algorithmName="SHA-512" hashValue="c+mxlTHjdYgtSh2OTCBWM3iIYJeobignjBl7H2lwlIkgXKWUgEI+lBbrQTC5yzA1gYQYyxfs7s+RwgBinUi8Qg==" saltValue="PzIYtFpM6DAXWnfMYRhDQA==" spinCount="100000" sheet="1" objects="1" scenarios="1"/>
  <mergeCells count="16">
    <mergeCell ref="Y11:AB11"/>
    <mergeCell ref="AE11:AG11"/>
    <mergeCell ref="A14:A15"/>
    <mergeCell ref="A19:A20"/>
    <mergeCell ref="A1:AG1"/>
    <mergeCell ref="A2:AG2"/>
    <mergeCell ref="A4:AG4"/>
    <mergeCell ref="A5:AG5"/>
    <mergeCell ref="A7:AG7"/>
    <mergeCell ref="A8:AG8"/>
    <mergeCell ref="D11:E11"/>
    <mergeCell ref="F11:I11"/>
    <mergeCell ref="J11:M11"/>
    <mergeCell ref="N11:Q11"/>
    <mergeCell ref="R11:U11"/>
    <mergeCell ref="V11:X11"/>
  </mergeCells>
  <conditionalFormatting sqref="J18">
    <cfRule type="cellIs" dxfId="377" priority="5" operator="equal">
      <formula>0</formula>
    </cfRule>
    <cfRule type="cellIs" dxfId="376" priority="6" operator="greaterThanOrEqual">
      <formula>1</formula>
    </cfRule>
  </conditionalFormatting>
  <conditionalFormatting sqref="D12">
    <cfRule type="cellIs" dxfId="375" priority="199" operator="equal">
      <formula>0</formula>
    </cfRule>
    <cfRule type="cellIs" dxfId="374" priority="200" operator="greaterThanOrEqual">
      <formula>1</formula>
    </cfRule>
  </conditionalFormatting>
  <conditionalFormatting sqref="D13">
    <cfRule type="cellIs" dxfId="373" priority="197" operator="equal">
      <formula>0</formula>
    </cfRule>
    <cfRule type="cellIs" dxfId="372" priority="198" operator="greaterThanOrEqual">
      <formula>1</formula>
    </cfRule>
  </conditionalFormatting>
  <conditionalFormatting sqref="D14:D17 D19:D21">
    <cfRule type="cellIs" dxfId="371" priority="195" operator="equal">
      <formula>0</formula>
    </cfRule>
    <cfRule type="cellIs" dxfId="370" priority="196" operator="greaterThanOrEqual">
      <formula>1</formula>
    </cfRule>
  </conditionalFormatting>
  <conditionalFormatting sqref="F12">
    <cfRule type="cellIs" dxfId="369" priority="193" operator="equal">
      <formula>0</formula>
    </cfRule>
    <cfRule type="cellIs" dxfId="368" priority="194" operator="greaterThanOrEqual">
      <formula>1</formula>
    </cfRule>
  </conditionalFormatting>
  <conditionalFormatting sqref="F13">
    <cfRule type="cellIs" dxfId="367" priority="191" operator="equal">
      <formula>0</formula>
    </cfRule>
    <cfRule type="cellIs" dxfId="366" priority="192" operator="greaterThanOrEqual">
      <formula>1</formula>
    </cfRule>
  </conditionalFormatting>
  <conditionalFormatting sqref="F14">
    <cfRule type="cellIs" dxfId="365" priority="189" operator="equal">
      <formula>0</formula>
    </cfRule>
    <cfRule type="cellIs" dxfId="364" priority="190" operator="greaterThanOrEqual">
      <formula>1</formula>
    </cfRule>
  </conditionalFormatting>
  <conditionalFormatting sqref="F15">
    <cfRule type="cellIs" dxfId="363" priority="187" operator="equal">
      <formula>0</formula>
    </cfRule>
    <cfRule type="cellIs" dxfId="362" priority="188" operator="greaterThanOrEqual">
      <formula>1</formula>
    </cfRule>
  </conditionalFormatting>
  <conditionalFormatting sqref="F16">
    <cfRule type="cellIs" dxfId="361" priority="185" operator="equal">
      <formula>0</formula>
    </cfRule>
    <cfRule type="cellIs" dxfId="360" priority="186" operator="greaterThanOrEqual">
      <formula>1</formula>
    </cfRule>
  </conditionalFormatting>
  <conditionalFormatting sqref="F17">
    <cfRule type="cellIs" dxfId="359" priority="183" operator="equal">
      <formula>0</formula>
    </cfRule>
    <cfRule type="cellIs" dxfId="358" priority="184" operator="greaterThanOrEqual">
      <formula>1</formula>
    </cfRule>
  </conditionalFormatting>
  <conditionalFormatting sqref="G17">
    <cfRule type="cellIs" dxfId="357" priority="181" operator="equal">
      <formula>0</formula>
    </cfRule>
    <cfRule type="cellIs" dxfId="356" priority="182" operator="greaterThanOrEqual">
      <formula>1</formula>
    </cfRule>
  </conditionalFormatting>
  <conditionalFormatting sqref="F19">
    <cfRule type="cellIs" dxfId="355" priority="175" operator="equal">
      <formula>0</formula>
    </cfRule>
    <cfRule type="cellIs" dxfId="354" priority="176" operator="greaterThanOrEqual">
      <formula>1</formula>
    </cfRule>
  </conditionalFormatting>
  <conditionalFormatting sqref="G19">
    <cfRule type="cellIs" dxfId="353" priority="173" operator="equal">
      <formula>0</formula>
    </cfRule>
    <cfRule type="cellIs" dxfId="352" priority="174" operator="greaterThanOrEqual">
      <formula>1</formula>
    </cfRule>
  </conditionalFormatting>
  <conditionalFormatting sqref="F20">
    <cfRule type="cellIs" dxfId="351" priority="171" operator="equal">
      <formula>0</formula>
    </cfRule>
    <cfRule type="cellIs" dxfId="350" priority="172" operator="greaterThanOrEqual">
      <formula>1</formula>
    </cfRule>
  </conditionalFormatting>
  <conditionalFormatting sqref="F21">
    <cfRule type="cellIs" dxfId="349" priority="169" operator="equal">
      <formula>0</formula>
    </cfRule>
    <cfRule type="cellIs" dxfId="348" priority="170" operator="greaterThanOrEqual">
      <formula>1</formula>
    </cfRule>
  </conditionalFormatting>
  <conditionalFormatting sqref="H12">
    <cfRule type="cellIs" dxfId="347" priority="167" operator="equal">
      <formula>0</formula>
    </cfRule>
    <cfRule type="cellIs" dxfId="346" priority="168" operator="greaterThanOrEqual">
      <formula>1</formula>
    </cfRule>
  </conditionalFormatting>
  <conditionalFormatting sqref="H13:H21">
    <cfRule type="cellIs" dxfId="345" priority="165" operator="equal">
      <formula>0</formula>
    </cfRule>
    <cfRule type="cellIs" dxfId="344" priority="166" operator="greaterThanOrEqual">
      <formula>1</formula>
    </cfRule>
  </conditionalFormatting>
  <conditionalFormatting sqref="J12">
    <cfRule type="cellIs" dxfId="343" priority="163" operator="equal">
      <formula>0</formula>
    </cfRule>
    <cfRule type="cellIs" dxfId="342" priority="164" operator="greaterThanOrEqual">
      <formula>1</formula>
    </cfRule>
  </conditionalFormatting>
  <conditionalFormatting sqref="J13">
    <cfRule type="cellIs" dxfId="341" priority="161" operator="equal">
      <formula>0</formula>
    </cfRule>
    <cfRule type="cellIs" dxfId="340" priority="162" operator="greaterThanOrEqual">
      <formula>1</formula>
    </cfRule>
  </conditionalFormatting>
  <conditionalFormatting sqref="K13">
    <cfRule type="cellIs" dxfId="339" priority="159" operator="equal">
      <formula>0</formula>
    </cfRule>
    <cfRule type="cellIs" dxfId="338" priority="160" operator="greaterThanOrEqual">
      <formula>1</formula>
    </cfRule>
  </conditionalFormatting>
  <conditionalFormatting sqref="L13">
    <cfRule type="cellIs" dxfId="337" priority="157" operator="equal">
      <formula>0</formula>
    </cfRule>
    <cfRule type="cellIs" dxfId="336" priority="158" operator="greaterThanOrEqual">
      <formula>1</formula>
    </cfRule>
  </conditionalFormatting>
  <conditionalFormatting sqref="J16">
    <cfRule type="cellIs" dxfId="335" priority="155" operator="equal">
      <formula>0</formula>
    </cfRule>
    <cfRule type="cellIs" dxfId="334" priority="156" operator="greaterThanOrEqual">
      <formula>1</formula>
    </cfRule>
  </conditionalFormatting>
  <conditionalFormatting sqref="K16">
    <cfRule type="cellIs" dxfId="333" priority="153" operator="equal">
      <formula>0</formula>
    </cfRule>
    <cfRule type="cellIs" dxfId="332" priority="154" operator="greaterThanOrEqual">
      <formula>1</formula>
    </cfRule>
  </conditionalFormatting>
  <conditionalFormatting sqref="L16">
    <cfRule type="cellIs" dxfId="331" priority="151" operator="equal">
      <formula>0</formula>
    </cfRule>
    <cfRule type="cellIs" dxfId="330" priority="152" operator="greaterThanOrEqual">
      <formula>1</formula>
    </cfRule>
  </conditionalFormatting>
  <conditionalFormatting sqref="J17">
    <cfRule type="cellIs" dxfId="329" priority="149" operator="equal">
      <formula>0</formula>
    </cfRule>
    <cfRule type="cellIs" dxfId="328" priority="150" operator="greaterThanOrEqual">
      <formula>1</formula>
    </cfRule>
  </conditionalFormatting>
  <conditionalFormatting sqref="K17">
    <cfRule type="cellIs" dxfId="327" priority="147" operator="equal">
      <formula>0</formula>
    </cfRule>
    <cfRule type="cellIs" dxfId="326" priority="148" operator="greaterThanOrEqual">
      <formula>1</formula>
    </cfRule>
  </conditionalFormatting>
  <conditionalFormatting sqref="L17">
    <cfRule type="cellIs" dxfId="325" priority="145" operator="equal">
      <formula>0</formula>
    </cfRule>
    <cfRule type="cellIs" dxfId="324" priority="146" operator="greaterThanOrEqual">
      <formula>1</formula>
    </cfRule>
  </conditionalFormatting>
  <conditionalFormatting sqref="L18">
    <cfRule type="cellIs" dxfId="323" priority="139" operator="equal">
      <formula>0</formula>
    </cfRule>
    <cfRule type="cellIs" dxfId="322" priority="140" operator="greaterThanOrEqual">
      <formula>1</formula>
    </cfRule>
  </conditionalFormatting>
  <conditionalFormatting sqref="J19">
    <cfRule type="cellIs" dxfId="321" priority="137" operator="equal">
      <formula>0</formula>
    </cfRule>
    <cfRule type="cellIs" dxfId="320" priority="138" operator="greaterThanOrEqual">
      <formula>1</formula>
    </cfRule>
  </conditionalFormatting>
  <conditionalFormatting sqref="K19">
    <cfRule type="cellIs" dxfId="319" priority="135" operator="equal">
      <formula>0</formula>
    </cfRule>
    <cfRule type="cellIs" dxfId="318" priority="136" operator="greaterThanOrEqual">
      <formula>1</formula>
    </cfRule>
  </conditionalFormatting>
  <conditionalFormatting sqref="L19">
    <cfRule type="cellIs" dxfId="317" priority="133" operator="equal">
      <formula>0</formula>
    </cfRule>
    <cfRule type="cellIs" dxfId="316" priority="134" operator="greaterThanOrEqual">
      <formula>1</formula>
    </cfRule>
  </conditionalFormatting>
  <conditionalFormatting sqref="J20">
    <cfRule type="cellIs" dxfId="315" priority="131" operator="equal">
      <formula>0</formula>
    </cfRule>
    <cfRule type="cellIs" dxfId="314" priority="132" operator="greaterThanOrEqual">
      <formula>1</formula>
    </cfRule>
  </conditionalFormatting>
  <conditionalFormatting sqref="K20">
    <cfRule type="cellIs" dxfId="313" priority="129" operator="equal">
      <formula>0</formula>
    </cfRule>
    <cfRule type="cellIs" dxfId="312" priority="130" operator="greaterThanOrEqual">
      <formula>1</formula>
    </cfRule>
  </conditionalFormatting>
  <conditionalFormatting sqref="L20">
    <cfRule type="cellIs" dxfId="311" priority="127" operator="equal">
      <formula>0</formula>
    </cfRule>
    <cfRule type="cellIs" dxfId="310" priority="128" operator="greaterThanOrEqual">
      <formula>1</formula>
    </cfRule>
  </conditionalFormatting>
  <conditionalFormatting sqref="J21">
    <cfRule type="cellIs" dxfId="309" priority="125" operator="equal">
      <formula>0</formula>
    </cfRule>
    <cfRule type="cellIs" dxfId="308" priority="126" operator="greaterThanOrEqual">
      <formula>1</formula>
    </cfRule>
  </conditionalFormatting>
  <conditionalFormatting sqref="K21">
    <cfRule type="cellIs" dxfId="307" priority="123" operator="equal">
      <formula>0</formula>
    </cfRule>
    <cfRule type="cellIs" dxfId="306" priority="124" operator="greaterThanOrEqual">
      <formula>1</formula>
    </cfRule>
  </conditionalFormatting>
  <conditionalFormatting sqref="L21">
    <cfRule type="cellIs" dxfId="305" priority="121" operator="equal">
      <formula>0</formula>
    </cfRule>
    <cfRule type="cellIs" dxfId="304" priority="122" operator="greaterThanOrEqual">
      <formula>1</formula>
    </cfRule>
  </conditionalFormatting>
  <conditionalFormatting sqref="J14">
    <cfRule type="cellIs" dxfId="303" priority="119" operator="equal">
      <formula>0</formula>
    </cfRule>
    <cfRule type="cellIs" dxfId="302" priority="120" operator="greaterThanOrEqual">
      <formula>1</formula>
    </cfRule>
  </conditionalFormatting>
  <conditionalFormatting sqref="J15">
    <cfRule type="cellIs" dxfId="301" priority="117" operator="equal">
      <formula>0</formula>
    </cfRule>
    <cfRule type="cellIs" dxfId="300" priority="118" operator="greaterThanOrEqual">
      <formula>1</formula>
    </cfRule>
  </conditionalFormatting>
  <conditionalFormatting sqref="L12">
    <cfRule type="cellIs" dxfId="299" priority="115" operator="equal">
      <formula>0</formula>
    </cfRule>
    <cfRule type="cellIs" dxfId="298" priority="116" operator="greaterThanOrEqual">
      <formula>1</formula>
    </cfRule>
  </conditionalFormatting>
  <conditionalFormatting sqref="L14">
    <cfRule type="cellIs" dxfId="297" priority="113" operator="equal">
      <formula>0</formula>
    </cfRule>
    <cfRule type="cellIs" dxfId="296" priority="114" operator="greaterThanOrEqual">
      <formula>1</formula>
    </cfRule>
  </conditionalFormatting>
  <conditionalFormatting sqref="L15">
    <cfRule type="cellIs" dxfId="295" priority="111" operator="equal">
      <formula>0</formula>
    </cfRule>
    <cfRule type="cellIs" dxfId="294" priority="112" operator="greaterThanOrEqual">
      <formula>1</formula>
    </cfRule>
  </conditionalFormatting>
  <conditionalFormatting sqref="V19">
    <cfRule type="cellIs" dxfId="293" priority="67" operator="equal">
      <formula>0</formula>
    </cfRule>
    <cfRule type="cellIs" dxfId="292" priority="68" operator="greaterThanOrEqual">
      <formula>1</formula>
    </cfRule>
  </conditionalFormatting>
  <conditionalFormatting sqref="V18">
    <cfRule type="cellIs" dxfId="291" priority="69" operator="equal">
      <formula>0</formula>
    </cfRule>
    <cfRule type="cellIs" dxfId="290" priority="70" operator="greaterThanOrEqual">
      <formula>1</formula>
    </cfRule>
  </conditionalFormatting>
  <conditionalFormatting sqref="V21">
    <cfRule type="cellIs" dxfId="289" priority="63" operator="equal">
      <formula>0</formula>
    </cfRule>
    <cfRule type="cellIs" dxfId="288" priority="64" operator="greaterThanOrEqual">
      <formula>1</formula>
    </cfRule>
  </conditionalFormatting>
  <conditionalFormatting sqref="T12">
    <cfRule type="cellIs" dxfId="287" priority="109" operator="equal">
      <formula>0</formula>
    </cfRule>
    <cfRule type="cellIs" dxfId="286" priority="110" operator="greaterThanOrEqual">
      <formula>1</formula>
    </cfRule>
  </conditionalFormatting>
  <conditionalFormatting sqref="W12:W21">
    <cfRule type="cellIs" dxfId="285" priority="61" operator="equal">
      <formula>0</formula>
    </cfRule>
    <cfRule type="cellIs" dxfId="284" priority="62" operator="greaterThanOrEqual">
      <formula>1</formula>
    </cfRule>
  </conditionalFormatting>
  <conditionalFormatting sqref="R12">
    <cfRule type="cellIs" dxfId="283" priority="107" operator="equal">
      <formula>0</formula>
    </cfRule>
    <cfRule type="cellIs" dxfId="282" priority="108" operator="greaterThanOrEqual">
      <formula>1</formula>
    </cfRule>
  </conditionalFormatting>
  <conditionalFormatting sqref="R13">
    <cfRule type="cellIs" dxfId="281" priority="105" operator="equal">
      <formula>0</formula>
    </cfRule>
    <cfRule type="cellIs" dxfId="280" priority="106" operator="greaterThanOrEqual">
      <formula>1</formula>
    </cfRule>
  </conditionalFormatting>
  <conditionalFormatting sqref="R14">
    <cfRule type="cellIs" dxfId="279" priority="103" operator="equal">
      <formula>0</formula>
    </cfRule>
    <cfRule type="cellIs" dxfId="278" priority="104" operator="greaterThanOrEqual">
      <formula>1</formula>
    </cfRule>
  </conditionalFormatting>
  <conditionalFormatting sqref="R15">
    <cfRule type="cellIs" dxfId="277" priority="101" operator="equal">
      <formula>0</formula>
    </cfRule>
    <cfRule type="cellIs" dxfId="276" priority="102" operator="greaterThanOrEqual">
      <formula>1</formula>
    </cfRule>
  </conditionalFormatting>
  <conditionalFormatting sqref="R16">
    <cfRule type="cellIs" dxfId="275" priority="99" operator="equal">
      <formula>0</formula>
    </cfRule>
    <cfRule type="cellIs" dxfId="274" priority="100" operator="greaterThanOrEqual">
      <formula>1</formula>
    </cfRule>
  </conditionalFormatting>
  <conditionalFormatting sqref="R17">
    <cfRule type="cellIs" dxfId="273" priority="97" operator="equal">
      <formula>0</formula>
    </cfRule>
    <cfRule type="cellIs" dxfId="272" priority="98" operator="greaterThanOrEqual">
      <formula>1</formula>
    </cfRule>
  </conditionalFormatting>
  <conditionalFormatting sqref="S17">
    <cfRule type="cellIs" dxfId="271" priority="95" operator="equal">
      <formula>0</formula>
    </cfRule>
    <cfRule type="cellIs" dxfId="270" priority="96" operator="greaterThanOrEqual">
      <formula>1</formula>
    </cfRule>
  </conditionalFormatting>
  <conditionalFormatting sqref="R18">
    <cfRule type="cellIs" dxfId="269" priority="93" operator="equal">
      <formula>0</formula>
    </cfRule>
    <cfRule type="cellIs" dxfId="268" priority="94" operator="greaterThanOrEqual">
      <formula>1</formula>
    </cfRule>
  </conditionalFormatting>
  <conditionalFormatting sqref="R19">
    <cfRule type="cellIs" dxfId="267" priority="91" operator="equal">
      <formula>0</formula>
    </cfRule>
    <cfRule type="cellIs" dxfId="266" priority="92" operator="greaterThanOrEqual">
      <formula>1</formula>
    </cfRule>
  </conditionalFormatting>
  <conditionalFormatting sqref="S19">
    <cfRule type="cellIs" dxfId="265" priority="89" operator="equal">
      <formula>0</formula>
    </cfRule>
    <cfRule type="cellIs" dxfId="264" priority="90" operator="greaterThanOrEqual">
      <formula>1</formula>
    </cfRule>
  </conditionalFormatting>
  <conditionalFormatting sqref="R20">
    <cfRule type="cellIs" dxfId="263" priority="87" operator="equal">
      <formula>0</formula>
    </cfRule>
    <cfRule type="cellIs" dxfId="262" priority="88" operator="greaterThanOrEqual">
      <formula>1</formula>
    </cfRule>
  </conditionalFormatting>
  <conditionalFormatting sqref="R21">
    <cfRule type="cellIs" dxfId="261" priority="85" operator="equal">
      <formula>0</formula>
    </cfRule>
    <cfRule type="cellIs" dxfId="260" priority="86" operator="greaterThanOrEqual">
      <formula>1</formula>
    </cfRule>
  </conditionalFormatting>
  <conditionalFormatting sqref="T13:T21">
    <cfRule type="cellIs" dxfId="259" priority="83" operator="equal">
      <formula>0</formula>
    </cfRule>
    <cfRule type="cellIs" dxfId="258" priority="84" operator="greaterThanOrEqual">
      <formula>1</formula>
    </cfRule>
  </conditionalFormatting>
  <conditionalFormatting sqref="V12">
    <cfRule type="cellIs" dxfId="257" priority="81" operator="equal">
      <formula>0</formula>
    </cfRule>
    <cfRule type="cellIs" dxfId="256" priority="82" operator="greaterThanOrEqual">
      <formula>1</formula>
    </cfRule>
  </conditionalFormatting>
  <conditionalFormatting sqref="V14">
    <cfRule type="cellIs" dxfId="255" priority="79" operator="equal">
      <formula>0</formula>
    </cfRule>
    <cfRule type="cellIs" dxfId="254" priority="80" operator="greaterThanOrEqual">
      <formula>1</formula>
    </cfRule>
  </conditionalFormatting>
  <conditionalFormatting sqref="V13">
    <cfRule type="cellIs" dxfId="253" priority="75" operator="equal">
      <formula>0</formula>
    </cfRule>
    <cfRule type="cellIs" dxfId="252" priority="76" operator="greaterThanOrEqual">
      <formula>1</formula>
    </cfRule>
  </conditionalFormatting>
  <conditionalFormatting sqref="V17">
    <cfRule type="cellIs" dxfId="251" priority="77" operator="equal">
      <formula>0</formula>
    </cfRule>
    <cfRule type="cellIs" dxfId="250" priority="78" operator="greaterThanOrEqual">
      <formula>1</formula>
    </cfRule>
  </conditionalFormatting>
  <conditionalFormatting sqref="V15">
    <cfRule type="cellIs" dxfId="249" priority="73" operator="equal">
      <formula>0</formula>
    </cfRule>
    <cfRule type="cellIs" dxfId="248" priority="74" operator="greaterThanOrEqual">
      <formula>1</formula>
    </cfRule>
  </conditionalFormatting>
  <conditionalFormatting sqref="V16">
    <cfRule type="cellIs" dxfId="247" priority="71" operator="equal">
      <formula>0</formula>
    </cfRule>
    <cfRule type="cellIs" dxfId="246" priority="72" operator="greaterThanOrEqual">
      <formula>1</formula>
    </cfRule>
  </conditionalFormatting>
  <conditionalFormatting sqref="V20">
    <cfRule type="cellIs" dxfId="245" priority="65" operator="equal">
      <formula>0</formula>
    </cfRule>
    <cfRule type="cellIs" dxfId="244" priority="66" operator="greaterThanOrEqual">
      <formula>1</formula>
    </cfRule>
  </conditionalFormatting>
  <conditionalFormatting sqref="Y12:Y21">
    <cfRule type="cellIs" dxfId="243" priority="55" operator="equal">
      <formula>0</formula>
    </cfRule>
    <cfRule type="cellIs" dxfId="242" priority="56" operator="greaterThanOrEqual">
      <formula>1</formula>
    </cfRule>
  </conditionalFormatting>
  <conditionalFormatting sqref="Z12:Z21">
    <cfRule type="cellIs" dxfId="241" priority="53" operator="equal">
      <formula>0</formula>
    </cfRule>
    <cfRule type="cellIs" dxfId="240" priority="54" operator="greaterThanOrEqual">
      <formula>1</formula>
    </cfRule>
  </conditionalFormatting>
  <conditionalFormatting sqref="AA12">
    <cfRule type="cellIs" dxfId="239" priority="59" operator="equal">
      <formula>0</formula>
    </cfRule>
    <cfRule type="cellIs" dxfId="238" priority="60" operator="greaterThanOrEqual">
      <formula>1</formula>
    </cfRule>
  </conditionalFormatting>
  <conditionalFormatting sqref="AA13:AA21">
    <cfRule type="cellIs" dxfId="237" priority="57" operator="equal">
      <formula>0</formula>
    </cfRule>
    <cfRule type="cellIs" dxfId="236" priority="58" operator="greaterThanOrEqual">
      <formula>1</formula>
    </cfRule>
  </conditionalFormatting>
  <conditionalFormatting sqref="N12:N13">
    <cfRule type="cellIs" dxfId="235" priority="51" operator="equal">
      <formula>0</formula>
    </cfRule>
    <cfRule type="cellIs" dxfId="234" priority="52" operator="greaterThanOrEqual">
      <formula>1</formula>
    </cfRule>
  </conditionalFormatting>
  <conditionalFormatting sqref="P13">
    <cfRule type="cellIs" dxfId="233" priority="49" operator="equal">
      <formula>0</formula>
    </cfRule>
    <cfRule type="cellIs" dxfId="232" priority="50" operator="greaterThanOrEqual">
      <formula>1</formula>
    </cfRule>
  </conditionalFormatting>
  <conditionalFormatting sqref="P16">
    <cfRule type="cellIs" dxfId="231" priority="47" operator="equal">
      <formula>0</formula>
    </cfRule>
    <cfRule type="cellIs" dxfId="230" priority="48" operator="greaterThanOrEqual">
      <formula>1</formula>
    </cfRule>
  </conditionalFormatting>
  <conditionalFormatting sqref="N17">
    <cfRule type="cellIs" dxfId="229" priority="45" operator="equal">
      <formula>0</formula>
    </cfRule>
    <cfRule type="cellIs" dxfId="228" priority="46" operator="greaterThanOrEqual">
      <formula>1</formula>
    </cfRule>
  </conditionalFormatting>
  <conditionalFormatting sqref="O17">
    <cfRule type="cellIs" dxfId="227" priority="43" operator="equal">
      <formula>0</formula>
    </cfRule>
    <cfRule type="cellIs" dxfId="226" priority="44" operator="greaterThanOrEqual">
      <formula>1</formula>
    </cfRule>
  </conditionalFormatting>
  <conditionalFormatting sqref="P17">
    <cfRule type="cellIs" dxfId="225" priority="41" operator="equal">
      <formula>0</formula>
    </cfRule>
    <cfRule type="cellIs" dxfId="224" priority="42" operator="greaterThanOrEqual">
      <formula>1</formula>
    </cfRule>
  </conditionalFormatting>
  <conditionalFormatting sqref="P18">
    <cfRule type="cellIs" dxfId="223" priority="39" operator="equal">
      <formula>0</formula>
    </cfRule>
    <cfRule type="cellIs" dxfId="222" priority="40" operator="greaterThanOrEqual">
      <formula>1</formula>
    </cfRule>
  </conditionalFormatting>
  <conditionalFormatting sqref="P19">
    <cfRule type="cellIs" dxfId="221" priority="37" operator="equal">
      <formula>0</formula>
    </cfRule>
    <cfRule type="cellIs" dxfId="220" priority="38" operator="greaterThanOrEqual">
      <formula>1</formula>
    </cfRule>
  </conditionalFormatting>
  <conditionalFormatting sqref="P20">
    <cfRule type="cellIs" dxfId="219" priority="35" operator="equal">
      <formula>0</formula>
    </cfRule>
    <cfRule type="cellIs" dxfId="218" priority="36" operator="greaterThanOrEqual">
      <formula>1</formula>
    </cfRule>
  </conditionalFormatting>
  <conditionalFormatting sqref="P21">
    <cfRule type="cellIs" dxfId="217" priority="33" operator="equal">
      <formula>0</formula>
    </cfRule>
    <cfRule type="cellIs" dxfId="216" priority="34" operator="greaterThanOrEqual">
      <formula>1</formula>
    </cfRule>
  </conditionalFormatting>
  <conditionalFormatting sqref="P12">
    <cfRule type="cellIs" dxfId="215" priority="31" operator="equal">
      <formula>0</formula>
    </cfRule>
    <cfRule type="cellIs" dxfId="214" priority="32" operator="greaterThanOrEqual">
      <formula>1</formula>
    </cfRule>
  </conditionalFormatting>
  <conditionalFormatting sqref="P14">
    <cfRule type="cellIs" dxfId="213" priority="29" operator="equal">
      <formula>0</formula>
    </cfRule>
    <cfRule type="cellIs" dxfId="212" priority="30" operator="greaterThanOrEqual">
      <formula>1</formula>
    </cfRule>
  </conditionalFormatting>
  <conditionalFormatting sqref="P15">
    <cfRule type="cellIs" dxfId="211" priority="27" operator="equal">
      <formula>0</formula>
    </cfRule>
    <cfRule type="cellIs" dxfId="210" priority="28" operator="greaterThanOrEqual">
      <formula>1</formula>
    </cfRule>
  </conditionalFormatting>
  <conditionalFormatting sqref="N14">
    <cfRule type="cellIs" dxfId="209" priority="25" operator="equal">
      <formula>0</formula>
    </cfRule>
    <cfRule type="cellIs" dxfId="208" priority="26" operator="greaterThanOrEqual">
      <formula>1</formula>
    </cfRule>
  </conditionalFormatting>
  <conditionalFormatting sqref="N15">
    <cfRule type="cellIs" dxfId="207" priority="23" operator="equal">
      <formula>0</formula>
    </cfRule>
    <cfRule type="cellIs" dxfId="206" priority="24" operator="greaterThanOrEqual">
      <formula>1</formula>
    </cfRule>
  </conditionalFormatting>
  <conditionalFormatting sqref="N16">
    <cfRule type="cellIs" dxfId="205" priority="21" operator="equal">
      <formula>0</formula>
    </cfRule>
    <cfRule type="cellIs" dxfId="204" priority="22" operator="greaterThanOrEqual">
      <formula>1</formula>
    </cfRule>
  </conditionalFormatting>
  <conditionalFormatting sqref="N18">
    <cfRule type="cellIs" dxfId="203" priority="19" operator="equal">
      <formula>0</formula>
    </cfRule>
    <cfRule type="cellIs" dxfId="202" priority="20" operator="greaterThanOrEqual">
      <formula>1</formula>
    </cfRule>
  </conditionalFormatting>
  <conditionalFormatting sqref="N19">
    <cfRule type="cellIs" dxfId="201" priority="17" operator="equal">
      <formula>0</formula>
    </cfRule>
    <cfRule type="cellIs" dxfId="200" priority="18" operator="greaterThanOrEqual">
      <formula>1</formula>
    </cfRule>
  </conditionalFormatting>
  <conditionalFormatting sqref="O19">
    <cfRule type="cellIs" dxfId="199" priority="15" operator="equal">
      <formula>0</formula>
    </cfRule>
    <cfRule type="cellIs" dxfId="198" priority="16" operator="greaterThanOrEqual">
      <formula>1</formula>
    </cfRule>
  </conditionalFormatting>
  <conditionalFormatting sqref="N20">
    <cfRule type="cellIs" dxfId="197" priority="13" operator="equal">
      <formula>0</formula>
    </cfRule>
    <cfRule type="cellIs" dxfId="196" priority="14" operator="greaterThanOrEqual">
      <formula>1</formula>
    </cfRule>
  </conditionalFormatting>
  <conditionalFormatting sqref="N21">
    <cfRule type="cellIs" dxfId="195" priority="11" operator="equal">
      <formula>0</formula>
    </cfRule>
    <cfRule type="cellIs" dxfId="194" priority="12" operator="greaterThanOrEqual">
      <formula>1</formula>
    </cfRule>
  </conditionalFormatting>
  <conditionalFormatting sqref="K15">
    <cfRule type="cellIs" dxfId="193" priority="9" operator="equal">
      <formula>0</formula>
    </cfRule>
    <cfRule type="cellIs" dxfId="192" priority="10" operator="greaterThanOrEqual">
      <formula>1</formula>
    </cfRule>
  </conditionalFormatting>
  <conditionalFormatting sqref="D18">
    <cfRule type="cellIs" dxfId="191" priority="3" operator="equal">
      <formula>0</formula>
    </cfRule>
    <cfRule type="cellIs" dxfId="190" priority="4" operator="greaterThanOrEqual">
      <formula>1</formula>
    </cfRule>
  </conditionalFormatting>
  <conditionalFormatting sqref="F18">
    <cfRule type="cellIs" dxfId="189" priority="1" operator="equal">
      <formula>0</formula>
    </cfRule>
    <cfRule type="cellIs" dxfId="188" priority="2" operator="greaterThanOrEqual">
      <formula>1</formula>
    </cfRule>
  </conditionalFormatting>
  <dataValidations count="1">
    <dataValidation type="list" allowBlank="1" showInputMessage="1" showErrorMessage="1" sqref="C12:C21" xr:uid="{5F9E5904-11F1-43CB-BDFF-FE970112F958}">
      <formula1>$AC$29:$AC$30</formula1>
    </dataValidation>
  </dataValidations>
  <pageMargins left="0.70866141732283472" right="0.70866141732283472" top="0.74803149606299213" bottom="0.74803149606299213"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8A863-0117-4F02-90F7-F6DD15DE06C7}">
  <sheetPr>
    <pageSetUpPr fitToPage="1"/>
  </sheetPr>
  <dimension ref="A1:J20"/>
  <sheetViews>
    <sheetView showGridLines="0" workbookViewId="0">
      <selection activeCell="K10" sqref="K10"/>
    </sheetView>
  </sheetViews>
  <sheetFormatPr baseColWidth="10" defaultRowHeight="15" x14ac:dyDescent="0.25"/>
  <cols>
    <col min="1" max="1" width="25.7109375" customWidth="1"/>
    <col min="2" max="2" width="50.7109375" customWidth="1"/>
    <col min="3" max="4" width="25.7109375" customWidth="1"/>
    <col min="5" max="5" width="11.42578125" hidden="1" customWidth="1"/>
    <col min="6" max="6" width="11.42578125" style="1"/>
    <col min="7" max="7" width="0" style="1" hidden="1" customWidth="1"/>
    <col min="8" max="8" width="11.42578125" style="1" hidden="1" customWidth="1"/>
    <col min="9" max="9" width="0" style="1" hidden="1" customWidth="1"/>
    <col min="10" max="10" width="11.42578125" style="1"/>
  </cols>
  <sheetData>
    <row r="1" spans="1:8" x14ac:dyDescent="0.25">
      <c r="A1" s="84" t="s">
        <v>0</v>
      </c>
      <c r="B1" s="84"/>
      <c r="C1" s="84"/>
      <c r="D1" s="84"/>
      <c r="E1" s="84"/>
    </row>
    <row r="2" spans="1:8" ht="29.25" customHeight="1" x14ac:dyDescent="0.25">
      <c r="A2" s="97" t="s">
        <v>60</v>
      </c>
      <c r="B2" s="97"/>
      <c r="C2" s="97"/>
      <c r="D2" s="97"/>
      <c r="E2" s="98"/>
    </row>
    <row r="3" spans="1:8" x14ac:dyDescent="0.25">
      <c r="A3" s="1"/>
      <c r="B3" s="1"/>
      <c r="C3" s="1"/>
      <c r="D3" s="1"/>
      <c r="E3" s="1"/>
    </row>
    <row r="4" spans="1:8" x14ac:dyDescent="0.25">
      <c r="A4" s="1"/>
      <c r="B4" s="1"/>
      <c r="C4" s="1"/>
      <c r="D4" s="1"/>
      <c r="E4" s="1"/>
    </row>
    <row r="5" spans="1:8" x14ac:dyDescent="0.25">
      <c r="A5" s="1"/>
      <c r="B5" s="1"/>
      <c r="C5" s="1"/>
      <c r="D5" s="1"/>
      <c r="E5" s="1"/>
    </row>
    <row r="6" spans="1:8" ht="50.1" customHeight="1" x14ac:dyDescent="0.25">
      <c r="A6" s="2" t="s">
        <v>1</v>
      </c>
      <c r="B6" s="3" t="s">
        <v>2</v>
      </c>
      <c r="C6" s="2" t="s">
        <v>3</v>
      </c>
      <c r="D6" s="4" t="s">
        <v>4</v>
      </c>
      <c r="E6" s="5" t="s">
        <v>5</v>
      </c>
      <c r="H6" s="1" t="s">
        <v>10</v>
      </c>
    </row>
    <row r="7" spans="1:8" x14ac:dyDescent="0.25">
      <c r="A7" s="6" t="s">
        <v>6</v>
      </c>
      <c r="B7" s="7" t="s">
        <v>7</v>
      </c>
      <c r="C7" s="8" t="str">
        <f>'H CLASIFICACIÓN PERFILES'!C12</f>
        <v>NO</v>
      </c>
      <c r="D7" s="9">
        <f>IF(C7="NO",1,0)</f>
        <v>1</v>
      </c>
      <c r="E7" s="10" t="s">
        <v>8</v>
      </c>
      <c r="H7" s="1" t="s">
        <v>8</v>
      </c>
    </row>
    <row r="8" spans="1:8" x14ac:dyDescent="0.25">
      <c r="A8" s="6" t="s">
        <v>9</v>
      </c>
      <c r="B8" s="7" t="s">
        <v>73</v>
      </c>
      <c r="C8" s="8" t="str">
        <f>'H CLASIFICACIÓN PERFILES'!C13</f>
        <v>SI</v>
      </c>
      <c r="D8" s="9">
        <f>IF(C8="NO",0,1)</f>
        <v>1</v>
      </c>
      <c r="E8" s="10" t="s">
        <v>10</v>
      </c>
    </row>
    <row r="9" spans="1:8" ht="26.25" x14ac:dyDescent="0.25">
      <c r="A9" s="90" t="s">
        <v>11</v>
      </c>
      <c r="B9" s="7" t="s">
        <v>12</v>
      </c>
      <c r="C9" s="8" t="str">
        <f>'H CLASIFICACIÓN PERFILES'!C14</f>
        <v>NO</v>
      </c>
      <c r="D9" s="9">
        <f t="shared" ref="D9:D16" si="0">IF(C9="NO",1,0)</f>
        <v>1</v>
      </c>
      <c r="E9" s="10" t="s">
        <v>8</v>
      </c>
    </row>
    <row r="10" spans="1:8" ht="26.25" x14ac:dyDescent="0.25">
      <c r="A10" s="91"/>
      <c r="B10" s="7" t="s">
        <v>13</v>
      </c>
      <c r="C10" s="8" t="str">
        <f>'H CLASIFICACIÓN PERFILES'!C15</f>
        <v>NO</v>
      </c>
      <c r="D10" s="9">
        <f t="shared" si="0"/>
        <v>1</v>
      </c>
      <c r="E10" s="10" t="s">
        <v>8</v>
      </c>
    </row>
    <row r="11" spans="1:8" ht="51.75" x14ac:dyDescent="0.25">
      <c r="A11" s="6" t="s">
        <v>40</v>
      </c>
      <c r="B11" s="7" t="s">
        <v>14</v>
      </c>
      <c r="C11" s="8" t="str">
        <f>'H CLASIFICACIÓN PERFILES'!C16</f>
        <v>NO</v>
      </c>
      <c r="D11" s="9">
        <f t="shared" si="0"/>
        <v>1</v>
      </c>
      <c r="E11" s="10" t="s">
        <v>8</v>
      </c>
    </row>
    <row r="12" spans="1:8" ht="26.25" x14ac:dyDescent="0.25">
      <c r="A12" s="44" t="s">
        <v>38</v>
      </c>
      <c r="B12" s="7" t="s">
        <v>15</v>
      </c>
      <c r="C12" s="8" t="str">
        <f>'H CLASIFICACIÓN PERFILES'!C17</f>
        <v>SI</v>
      </c>
      <c r="D12" s="9">
        <f>IF(C12="NO",0,1)</f>
        <v>1</v>
      </c>
      <c r="E12" s="10" t="s">
        <v>10</v>
      </c>
    </row>
    <row r="13" spans="1:8" ht="26.25" x14ac:dyDescent="0.25">
      <c r="A13" s="45" t="s">
        <v>39</v>
      </c>
      <c r="B13" s="7" t="s">
        <v>74</v>
      </c>
      <c r="C13" s="8" t="str">
        <f>'H CLASIFICACIÓN PERFILES'!C18</f>
        <v>NO</v>
      </c>
      <c r="D13" s="9">
        <f>IF(C13="NO",1,0)</f>
        <v>1</v>
      </c>
      <c r="E13" s="10" t="s">
        <v>8</v>
      </c>
    </row>
    <row r="14" spans="1:8" ht="26.25" x14ac:dyDescent="0.25">
      <c r="A14" s="90" t="s">
        <v>16</v>
      </c>
      <c r="B14" s="7" t="s">
        <v>71</v>
      </c>
      <c r="C14" s="8" t="str">
        <f>'H CLASIFICACIÓN PERFILES'!C19</f>
        <v>NO</v>
      </c>
      <c r="D14" s="9">
        <f t="shared" si="0"/>
        <v>1</v>
      </c>
      <c r="E14" s="10" t="s">
        <v>8</v>
      </c>
    </row>
    <row r="15" spans="1:8" ht="26.25" x14ac:dyDescent="0.25">
      <c r="A15" s="91"/>
      <c r="B15" s="7" t="s">
        <v>17</v>
      </c>
      <c r="C15" s="8" t="str">
        <f>'H CLASIFICACIÓN PERFILES'!C20</f>
        <v>NO</v>
      </c>
      <c r="D15" s="9">
        <f t="shared" si="0"/>
        <v>1</v>
      </c>
      <c r="E15" s="10" t="s">
        <v>8</v>
      </c>
    </row>
    <row r="16" spans="1:8" ht="26.25" x14ac:dyDescent="0.25">
      <c r="A16" s="6" t="s">
        <v>18</v>
      </c>
      <c r="B16" s="7" t="s">
        <v>70</v>
      </c>
      <c r="C16" s="8" t="str">
        <f>'H CLASIFICACIÓN PERFILES'!C21</f>
        <v>NO</v>
      </c>
      <c r="D16" s="9">
        <f t="shared" si="0"/>
        <v>1</v>
      </c>
      <c r="E16" s="10" t="s">
        <v>8</v>
      </c>
    </row>
    <row r="17" spans="1:5" ht="15.75" thickBot="1" x14ac:dyDescent="0.3">
      <c r="A17" s="1"/>
      <c r="B17" s="1"/>
      <c r="C17" s="1"/>
      <c r="D17" s="11"/>
      <c r="E17" s="12"/>
    </row>
    <row r="18" spans="1:5" ht="15.75" hidden="1" thickBot="1" x14ac:dyDescent="0.3">
      <c r="A18" s="1"/>
      <c r="B18" s="1"/>
      <c r="C18" s="1"/>
      <c r="D18" s="11">
        <f>SUM(D7:D16)</f>
        <v>10</v>
      </c>
      <c r="E18" s="12"/>
    </row>
    <row r="19" spans="1:5" ht="16.5" thickTop="1" thickBot="1" x14ac:dyDescent="0.3">
      <c r="A19" s="1"/>
      <c r="B19" s="1"/>
      <c r="C19" s="13" t="s">
        <v>19</v>
      </c>
      <c r="D19" s="14" t="str">
        <f>IF(D18&gt;=10,"AZUL"," ")</f>
        <v>AZUL</v>
      </c>
      <c r="E19" s="12"/>
    </row>
    <row r="20" spans="1:5" ht="15.75" thickTop="1" x14ac:dyDescent="0.25"/>
  </sheetData>
  <sheetProtection algorithmName="SHA-512" hashValue="oKRWqBrG7ugFLoLYcmUvgW5j924gSQAmHZLKckg3OOpQ6xr9VlQg647Fi6wmAAkQd9+LuDEepXRWyFhyhNxGSQ==" saltValue="gSqcl/xD40hWxgBeOB9Swg==" spinCount="100000" sheet="1" objects="1" scenarios="1"/>
  <mergeCells count="4">
    <mergeCell ref="A1:E1"/>
    <mergeCell ref="A2:E2"/>
    <mergeCell ref="A9:A10"/>
    <mergeCell ref="A14:A15"/>
  </mergeCells>
  <conditionalFormatting sqref="D7">
    <cfRule type="cellIs" dxfId="187" priority="5" operator="equal">
      <formula>0</formula>
    </cfRule>
    <cfRule type="cellIs" dxfId="186" priority="6" operator="greaterThanOrEqual">
      <formula>1</formula>
    </cfRule>
  </conditionalFormatting>
  <conditionalFormatting sqref="D8">
    <cfRule type="cellIs" dxfId="185" priority="3" operator="equal">
      <formula>0</formula>
    </cfRule>
    <cfRule type="cellIs" dxfId="184" priority="4" operator="greaterThanOrEqual">
      <formula>1</formula>
    </cfRule>
  </conditionalFormatting>
  <conditionalFormatting sqref="D9:D16">
    <cfRule type="cellIs" dxfId="183" priority="1" operator="equal">
      <formula>0</formula>
    </cfRule>
    <cfRule type="cellIs" dxfId="182" priority="2"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25AB5-4FE7-44D3-9B72-257BFCBB0D50}">
  <sheetPr>
    <pageSetUpPr fitToPage="1"/>
  </sheetPr>
  <dimension ref="A1:G20"/>
  <sheetViews>
    <sheetView showGridLines="0" workbookViewId="0">
      <selection activeCell="D3" sqref="D1:E1048576"/>
    </sheetView>
  </sheetViews>
  <sheetFormatPr baseColWidth="10" defaultRowHeight="14.25" x14ac:dyDescent="0.2"/>
  <cols>
    <col min="1" max="1" width="25.85546875" style="1" customWidth="1"/>
    <col min="2" max="2" width="50.7109375" style="1" customWidth="1"/>
    <col min="3" max="3" width="25.7109375" style="1" customWidth="1"/>
    <col min="4" max="5" width="11.42578125" style="1" hidden="1" customWidth="1"/>
    <col min="6" max="6" width="25.7109375" style="1" customWidth="1"/>
    <col min="7" max="7" width="11.42578125" style="1" hidden="1" customWidth="1"/>
    <col min="8" max="8" width="11.42578125" style="1"/>
    <col min="9" max="9" width="11.42578125" style="1" customWidth="1"/>
    <col min="10" max="16384" width="11.42578125" style="1"/>
  </cols>
  <sheetData>
    <row r="1" spans="1:7" x14ac:dyDescent="0.2">
      <c r="A1" s="84" t="s">
        <v>20</v>
      </c>
      <c r="B1" s="84"/>
      <c r="C1" s="84"/>
      <c r="D1" s="84"/>
      <c r="E1" s="84"/>
      <c r="F1" s="84"/>
    </row>
    <row r="2" spans="1:7" ht="33" customHeight="1" x14ac:dyDescent="0.2">
      <c r="A2" s="99" t="s">
        <v>62</v>
      </c>
      <c r="B2" s="99"/>
      <c r="C2" s="99"/>
      <c r="D2" s="99"/>
      <c r="E2" s="99"/>
      <c r="F2" s="99"/>
    </row>
    <row r="6" spans="1:7" ht="28.5" x14ac:dyDescent="0.2">
      <c r="A6" s="2" t="s">
        <v>1</v>
      </c>
      <c r="B6" s="3" t="s">
        <v>2</v>
      </c>
      <c r="C6" s="3" t="s">
        <v>3</v>
      </c>
      <c r="D6" s="15"/>
      <c r="E6" s="15"/>
      <c r="F6" s="4" t="s">
        <v>4</v>
      </c>
      <c r="G6" s="15" t="s">
        <v>5</v>
      </c>
    </row>
    <row r="7" spans="1:7" x14ac:dyDescent="0.2">
      <c r="A7" s="6" t="s">
        <v>6</v>
      </c>
      <c r="B7" s="7" t="s">
        <v>7</v>
      </c>
      <c r="C7" s="8" t="str">
        <f>'H CLASIFICACIÓN PERFILES'!C12</f>
        <v>NO</v>
      </c>
      <c r="D7" s="10">
        <f>IF(C7="NO",1,0)</f>
        <v>1</v>
      </c>
      <c r="E7" s="10"/>
      <c r="F7" s="16">
        <f>D7+E7</f>
        <v>1</v>
      </c>
      <c r="G7" s="10" t="s">
        <v>8</v>
      </c>
    </row>
    <row r="8" spans="1:7" x14ac:dyDescent="0.2">
      <c r="A8" s="6" t="s">
        <v>9</v>
      </c>
      <c r="B8" s="7" t="s">
        <v>73</v>
      </c>
      <c r="C8" s="8" t="str">
        <f>'H CLASIFICACIÓN PERFILES'!C13</f>
        <v>SI</v>
      </c>
      <c r="D8" s="10">
        <f>IF(C8="SI",1,0)</f>
        <v>1</v>
      </c>
      <c r="E8" s="10"/>
      <c r="F8" s="16">
        <f t="shared" ref="F8:F16" si="0">D8+E8</f>
        <v>1</v>
      </c>
      <c r="G8" s="10" t="s">
        <v>10</v>
      </c>
    </row>
    <row r="9" spans="1:7" ht="25.5" x14ac:dyDescent="0.2">
      <c r="A9" s="90" t="s">
        <v>11</v>
      </c>
      <c r="B9" s="7" t="s">
        <v>12</v>
      </c>
      <c r="C9" s="8" t="str">
        <f>'H CLASIFICACIÓN PERFILES'!C14</f>
        <v>NO</v>
      </c>
      <c r="D9" s="10">
        <f>IF(C9="NO",1,0)</f>
        <v>1</v>
      </c>
      <c r="E9" s="10"/>
      <c r="F9" s="16">
        <f t="shared" si="0"/>
        <v>1</v>
      </c>
      <c r="G9" s="10" t="s">
        <v>8</v>
      </c>
    </row>
    <row r="10" spans="1:7" ht="25.5" x14ac:dyDescent="0.2">
      <c r="A10" s="91"/>
      <c r="B10" s="7" t="s">
        <v>13</v>
      </c>
      <c r="C10" s="8" t="str">
        <f>'H CLASIFICACIÓN PERFILES'!C15</f>
        <v>NO</v>
      </c>
      <c r="D10" s="10">
        <f>IF(C10="NO",1,0)</f>
        <v>1</v>
      </c>
      <c r="E10" s="10"/>
      <c r="F10" s="16">
        <f t="shared" si="0"/>
        <v>1</v>
      </c>
      <c r="G10" s="10" t="s">
        <v>8</v>
      </c>
    </row>
    <row r="11" spans="1:7" ht="51" x14ac:dyDescent="0.2">
      <c r="A11" s="6" t="s">
        <v>40</v>
      </c>
      <c r="B11" s="7" t="s">
        <v>14</v>
      </c>
      <c r="C11" s="8" t="str">
        <f>'H CLASIFICACIÓN PERFILES'!C16</f>
        <v>NO</v>
      </c>
      <c r="D11" s="10">
        <f t="shared" ref="D11:D16" si="1">IF(C11="SI",1,0)</f>
        <v>0</v>
      </c>
      <c r="E11" s="10"/>
      <c r="F11" s="16">
        <f t="shared" si="0"/>
        <v>0</v>
      </c>
      <c r="G11" s="10" t="s">
        <v>10</v>
      </c>
    </row>
    <row r="12" spans="1:7" ht="25.5" x14ac:dyDescent="0.2">
      <c r="A12" s="44" t="s">
        <v>38</v>
      </c>
      <c r="B12" s="7" t="s">
        <v>15</v>
      </c>
      <c r="C12" s="8" t="str">
        <f>'H CLASIFICACIÓN PERFILES'!C17</f>
        <v>SI</v>
      </c>
      <c r="D12" s="10">
        <f t="shared" si="1"/>
        <v>1</v>
      </c>
      <c r="E12" s="10">
        <f>IF(C12="NO",1,0)</f>
        <v>0</v>
      </c>
      <c r="F12" s="16">
        <f t="shared" si="0"/>
        <v>1</v>
      </c>
      <c r="G12" s="10" t="s">
        <v>21</v>
      </c>
    </row>
    <row r="13" spans="1:7" ht="25.5" x14ac:dyDescent="0.2">
      <c r="A13" s="45" t="s">
        <v>39</v>
      </c>
      <c r="B13" s="7" t="s">
        <v>74</v>
      </c>
      <c r="C13" s="8" t="str">
        <f>'H CLASIFICACIÓN PERFILES'!C18</f>
        <v>NO</v>
      </c>
      <c r="D13" s="10">
        <f>IF(C13="NO",1,0)</f>
        <v>1</v>
      </c>
      <c r="E13" s="10"/>
      <c r="F13" s="16">
        <f t="shared" si="0"/>
        <v>1</v>
      </c>
      <c r="G13" s="10" t="s">
        <v>8</v>
      </c>
    </row>
    <row r="14" spans="1:7" ht="25.5" x14ac:dyDescent="0.2">
      <c r="A14" s="90" t="s">
        <v>16</v>
      </c>
      <c r="B14" s="7" t="s">
        <v>71</v>
      </c>
      <c r="C14" s="8" t="str">
        <f>'H CLASIFICACIÓN PERFILES'!C19</f>
        <v>NO</v>
      </c>
      <c r="D14" s="10">
        <f t="shared" si="1"/>
        <v>0</v>
      </c>
      <c r="E14" s="10">
        <f>IF(C14="NO",1,0)</f>
        <v>1</v>
      </c>
      <c r="F14" s="16">
        <f t="shared" si="0"/>
        <v>1</v>
      </c>
      <c r="G14" s="10" t="s">
        <v>21</v>
      </c>
    </row>
    <row r="15" spans="1:7" ht="25.5" x14ac:dyDescent="0.2">
      <c r="A15" s="91"/>
      <c r="B15" s="7" t="s">
        <v>17</v>
      </c>
      <c r="C15" s="8" t="str">
        <f>'H CLASIFICACIÓN PERFILES'!C20</f>
        <v>NO</v>
      </c>
      <c r="D15" s="10">
        <f t="shared" si="1"/>
        <v>0</v>
      </c>
      <c r="E15" s="10"/>
      <c r="F15" s="16">
        <f t="shared" si="0"/>
        <v>0</v>
      </c>
      <c r="G15" s="10" t="s">
        <v>10</v>
      </c>
    </row>
    <row r="16" spans="1:7" ht="25.5" x14ac:dyDescent="0.2">
      <c r="A16" s="6" t="s">
        <v>18</v>
      </c>
      <c r="B16" s="7" t="s">
        <v>70</v>
      </c>
      <c r="C16" s="8" t="str">
        <f>'H CLASIFICACIÓN PERFILES'!C21</f>
        <v>NO</v>
      </c>
      <c r="D16" s="10">
        <f t="shared" si="1"/>
        <v>0</v>
      </c>
      <c r="E16" s="10"/>
      <c r="F16" s="16">
        <f t="shared" si="0"/>
        <v>0</v>
      </c>
      <c r="G16" s="10" t="s">
        <v>10</v>
      </c>
    </row>
    <row r="17" spans="3:6" ht="15" thickBot="1" x14ac:dyDescent="0.25">
      <c r="D17" s="12"/>
      <c r="E17" s="12"/>
      <c r="F17" s="12"/>
    </row>
    <row r="18" spans="3:6" ht="15" hidden="1" thickBot="1" x14ac:dyDescent="0.25">
      <c r="D18" s="12"/>
      <c r="E18" s="12"/>
      <c r="F18" s="12">
        <f>IF(F11+F15+F16&gt;=1,1,0)</f>
        <v>0</v>
      </c>
    </row>
    <row r="19" spans="3:6" ht="15.75" thickTop="1" thickBot="1" x14ac:dyDescent="0.25">
      <c r="C19" s="13" t="s">
        <v>19</v>
      </c>
      <c r="D19" s="12"/>
      <c r="E19" s="12"/>
      <c r="F19" s="17" t="str">
        <f>IF(F7+F8+F9+F10+F12+F13+F14+F18&gt;=8,"AMARILLO"," ")</f>
        <v xml:space="preserve"> </v>
      </c>
    </row>
    <row r="20" spans="3:6" ht="15" thickTop="1" x14ac:dyDescent="0.2"/>
  </sheetData>
  <sheetProtection algorithmName="SHA-512" hashValue="IXtOiu+PGvwSeo4gfcOmnH5pbJ8UKQjthmA7+0pjEJkfaLV60U1vateCgV9zozPP5liGK0cvTwq1CJvR5ttqLw==" saltValue="gtS5aur1eq+OHvWuw6dKEQ==" spinCount="100000" sheet="1" objects="1" scenarios="1"/>
  <mergeCells count="4">
    <mergeCell ref="A1:F1"/>
    <mergeCell ref="A2:F2"/>
    <mergeCell ref="A9:A10"/>
    <mergeCell ref="A14:A15"/>
  </mergeCells>
  <conditionalFormatting sqref="D7">
    <cfRule type="cellIs" dxfId="181" priority="31" operator="equal">
      <formula>0</formula>
    </cfRule>
    <cfRule type="cellIs" dxfId="180" priority="32" operator="greaterThanOrEqual">
      <formula>1</formula>
    </cfRule>
  </conditionalFormatting>
  <conditionalFormatting sqref="D8">
    <cfRule type="cellIs" dxfId="179" priority="29" operator="equal">
      <formula>0</formula>
    </cfRule>
    <cfRule type="cellIs" dxfId="178" priority="30" operator="greaterThanOrEqual">
      <formula>1</formula>
    </cfRule>
  </conditionalFormatting>
  <conditionalFormatting sqref="D9">
    <cfRule type="cellIs" dxfId="177" priority="27" operator="equal">
      <formula>0</formula>
    </cfRule>
    <cfRule type="cellIs" dxfId="176" priority="28" operator="greaterThanOrEqual">
      <formula>1</formula>
    </cfRule>
  </conditionalFormatting>
  <conditionalFormatting sqref="D10">
    <cfRule type="cellIs" dxfId="175" priority="25" operator="equal">
      <formula>0</formula>
    </cfRule>
    <cfRule type="cellIs" dxfId="174" priority="26" operator="greaterThanOrEqual">
      <formula>1</formula>
    </cfRule>
  </conditionalFormatting>
  <conditionalFormatting sqref="D11">
    <cfRule type="cellIs" dxfId="173" priority="23" operator="equal">
      <formula>0</formula>
    </cfRule>
    <cfRule type="cellIs" dxfId="172" priority="24" operator="greaterThanOrEqual">
      <formula>1</formula>
    </cfRule>
  </conditionalFormatting>
  <conditionalFormatting sqref="D12">
    <cfRule type="cellIs" dxfId="171" priority="21" operator="equal">
      <formula>0</formula>
    </cfRule>
    <cfRule type="cellIs" dxfId="170" priority="22" operator="greaterThanOrEqual">
      <formula>1</formula>
    </cfRule>
  </conditionalFormatting>
  <conditionalFormatting sqref="E12">
    <cfRule type="cellIs" dxfId="169" priority="19" operator="equal">
      <formula>0</formula>
    </cfRule>
    <cfRule type="cellIs" dxfId="168" priority="20" operator="greaterThanOrEqual">
      <formula>1</formula>
    </cfRule>
  </conditionalFormatting>
  <conditionalFormatting sqref="D14">
    <cfRule type="cellIs" dxfId="167" priority="13" operator="equal">
      <formula>0</formula>
    </cfRule>
    <cfRule type="cellIs" dxfId="166" priority="14" operator="greaterThanOrEqual">
      <formula>1</formula>
    </cfRule>
  </conditionalFormatting>
  <conditionalFormatting sqref="E14">
    <cfRule type="cellIs" dxfId="165" priority="11" operator="equal">
      <formula>0</formula>
    </cfRule>
    <cfRule type="cellIs" dxfId="164" priority="12" operator="greaterThanOrEqual">
      <formula>1</formula>
    </cfRule>
  </conditionalFormatting>
  <conditionalFormatting sqref="D15">
    <cfRule type="cellIs" dxfId="163" priority="9" operator="equal">
      <formula>0</formula>
    </cfRule>
    <cfRule type="cellIs" dxfId="162" priority="10" operator="greaterThanOrEqual">
      <formula>1</formula>
    </cfRule>
  </conditionalFormatting>
  <conditionalFormatting sqref="D16">
    <cfRule type="cellIs" dxfId="161" priority="7" operator="equal">
      <formula>0</formula>
    </cfRule>
    <cfRule type="cellIs" dxfId="160" priority="8" operator="greaterThanOrEqual">
      <formula>1</formula>
    </cfRule>
  </conditionalFormatting>
  <conditionalFormatting sqref="F7">
    <cfRule type="cellIs" dxfId="159" priority="5" operator="equal">
      <formula>0</formula>
    </cfRule>
    <cfRule type="cellIs" dxfId="158" priority="6" operator="greaterThanOrEqual">
      <formula>1</formula>
    </cfRule>
  </conditionalFormatting>
  <conditionalFormatting sqref="F8:F16">
    <cfRule type="cellIs" dxfId="157" priority="3" operator="equal">
      <formula>0</formula>
    </cfRule>
    <cfRule type="cellIs" dxfId="156" priority="4" operator="greaterThanOrEqual">
      <formula>1</formula>
    </cfRule>
  </conditionalFormatting>
  <conditionalFormatting sqref="D13">
    <cfRule type="cellIs" dxfId="155" priority="1" operator="equal">
      <formula>0</formula>
    </cfRule>
    <cfRule type="cellIs" dxfId="154" priority="2"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0AD63-9FBD-4015-BD1D-34765F9EC2F3}">
  <sheetPr>
    <pageSetUpPr fitToPage="1"/>
  </sheetPr>
  <dimension ref="A1:G20"/>
  <sheetViews>
    <sheetView showGridLines="0" workbookViewId="0">
      <selection activeCell="D3" sqref="D1:E1048576"/>
    </sheetView>
  </sheetViews>
  <sheetFormatPr baseColWidth="10" defaultRowHeight="14.25" x14ac:dyDescent="0.2"/>
  <cols>
    <col min="1" max="1" width="25.7109375" style="1" customWidth="1"/>
    <col min="2" max="2" width="50.7109375" style="1" customWidth="1"/>
    <col min="3" max="3" width="25.7109375" style="1" customWidth="1"/>
    <col min="4" max="5" width="11.42578125" style="1" hidden="1" customWidth="1"/>
    <col min="6" max="6" width="25.7109375" style="1" customWidth="1"/>
    <col min="7" max="7" width="11.42578125" style="1" hidden="1" customWidth="1"/>
    <col min="8" max="8" width="11.42578125" style="1"/>
    <col min="9" max="9" width="11.42578125" style="1" customWidth="1"/>
    <col min="10" max="16384" width="11.42578125" style="1"/>
  </cols>
  <sheetData>
    <row r="1" spans="1:7" x14ac:dyDescent="0.2">
      <c r="A1" s="84" t="s">
        <v>22</v>
      </c>
      <c r="B1" s="84"/>
      <c r="C1" s="84"/>
      <c r="D1" s="84"/>
      <c r="E1" s="84"/>
      <c r="F1" s="84"/>
    </row>
    <row r="2" spans="1:7" ht="33" customHeight="1" x14ac:dyDescent="0.2">
      <c r="A2" s="99" t="s">
        <v>64</v>
      </c>
      <c r="B2" s="99"/>
      <c r="C2" s="99"/>
      <c r="D2" s="99"/>
      <c r="E2" s="99"/>
      <c r="F2" s="99"/>
    </row>
    <row r="6" spans="1:7" ht="28.5" x14ac:dyDescent="0.2">
      <c r="A6" s="2" t="s">
        <v>1</v>
      </c>
      <c r="B6" s="3" t="s">
        <v>2</v>
      </c>
      <c r="C6" s="3" t="s">
        <v>3</v>
      </c>
      <c r="D6" s="15"/>
      <c r="E6" s="15"/>
      <c r="F6" s="4" t="s">
        <v>4</v>
      </c>
    </row>
    <row r="7" spans="1:7" x14ac:dyDescent="0.2">
      <c r="A7" s="6" t="s">
        <v>6</v>
      </c>
      <c r="B7" s="7" t="s">
        <v>7</v>
      </c>
      <c r="C7" s="8" t="str">
        <f>'H CLASIFICACIÓN PERFILES'!C12</f>
        <v>NO</v>
      </c>
      <c r="D7" s="10">
        <f>IF(C7="NO",1,0)</f>
        <v>1</v>
      </c>
      <c r="E7" s="10"/>
      <c r="F7" s="16">
        <f t="shared" ref="F7:F16" si="0">D7+E7</f>
        <v>1</v>
      </c>
      <c r="G7" s="18" t="s">
        <v>8</v>
      </c>
    </row>
    <row r="8" spans="1:7" x14ac:dyDescent="0.2">
      <c r="A8" s="6" t="s">
        <v>9</v>
      </c>
      <c r="B8" s="7" t="s">
        <v>73</v>
      </c>
      <c r="C8" s="8" t="str">
        <f>'H CLASIFICACIÓN PERFILES'!C13</f>
        <v>SI</v>
      </c>
      <c r="D8" s="10">
        <f>IF(C8="SI",1,0)</f>
        <v>1</v>
      </c>
      <c r="E8" s="10">
        <f>IF(C8="NO",1,0)</f>
        <v>0</v>
      </c>
      <c r="F8" s="16">
        <f t="shared" si="0"/>
        <v>1</v>
      </c>
      <c r="G8" s="10" t="s">
        <v>21</v>
      </c>
    </row>
    <row r="9" spans="1:7" ht="25.5" x14ac:dyDescent="0.2">
      <c r="A9" s="90" t="s">
        <v>11</v>
      </c>
      <c r="B9" s="7" t="s">
        <v>12</v>
      </c>
      <c r="C9" s="8" t="str">
        <f>'H CLASIFICACIÓN PERFILES'!C14</f>
        <v>NO</v>
      </c>
      <c r="D9" s="10">
        <f>IF(C9="si",1,0)</f>
        <v>0</v>
      </c>
      <c r="E9" s="10"/>
      <c r="F9" s="16">
        <f t="shared" si="0"/>
        <v>0</v>
      </c>
      <c r="G9" s="10" t="s">
        <v>10</v>
      </c>
    </row>
    <row r="10" spans="1:7" ht="25.5" x14ac:dyDescent="0.2">
      <c r="A10" s="91"/>
      <c r="B10" s="7" t="s">
        <v>13</v>
      </c>
      <c r="C10" s="8" t="str">
        <f>'H CLASIFICACIÓN PERFILES'!C15</f>
        <v>NO</v>
      </c>
      <c r="D10" s="10">
        <f t="shared" ref="D10:D16" si="1">IF(C10="SI",1,0)</f>
        <v>0</v>
      </c>
      <c r="E10" s="10">
        <f t="shared" ref="E10:E16" si="2">IF(C10="NO",1,0)</f>
        <v>1</v>
      </c>
      <c r="F10" s="16">
        <f t="shared" si="0"/>
        <v>1</v>
      </c>
      <c r="G10" s="18" t="s">
        <v>21</v>
      </c>
    </row>
    <row r="11" spans="1:7" ht="51" x14ac:dyDescent="0.2">
      <c r="A11" s="6" t="s">
        <v>40</v>
      </c>
      <c r="B11" s="7" t="s">
        <v>14</v>
      </c>
      <c r="C11" s="8" t="str">
        <f>'H CLASIFICACIÓN PERFILES'!C16</f>
        <v>NO</v>
      </c>
      <c r="D11" s="10">
        <f t="shared" si="1"/>
        <v>0</v>
      </c>
      <c r="E11" s="10">
        <f t="shared" si="2"/>
        <v>1</v>
      </c>
      <c r="F11" s="16">
        <f t="shared" si="0"/>
        <v>1</v>
      </c>
      <c r="G11" s="10" t="s">
        <v>21</v>
      </c>
    </row>
    <row r="12" spans="1:7" ht="25.5" x14ac:dyDescent="0.2">
      <c r="A12" s="44" t="s">
        <v>38</v>
      </c>
      <c r="B12" s="7" t="s">
        <v>15</v>
      </c>
      <c r="C12" s="8" t="str">
        <f>'H CLASIFICACIÓN PERFILES'!C17</f>
        <v>SI</v>
      </c>
      <c r="D12" s="10">
        <f t="shared" si="1"/>
        <v>1</v>
      </c>
      <c r="E12" s="10">
        <f t="shared" si="2"/>
        <v>0</v>
      </c>
      <c r="F12" s="16">
        <f t="shared" si="0"/>
        <v>1</v>
      </c>
      <c r="G12" s="10" t="s">
        <v>21</v>
      </c>
    </row>
    <row r="13" spans="1:7" ht="25.5" x14ac:dyDescent="0.2">
      <c r="A13" s="45" t="s">
        <v>39</v>
      </c>
      <c r="B13" s="7" t="s">
        <v>74</v>
      </c>
      <c r="C13" s="8" t="str">
        <f>'H CLASIFICACIÓN PERFILES'!C18</f>
        <v>NO</v>
      </c>
      <c r="D13" s="10">
        <f>IF(C13="NO",1,0)</f>
        <v>1</v>
      </c>
      <c r="E13" s="10"/>
      <c r="F13" s="16">
        <f t="shared" si="0"/>
        <v>1</v>
      </c>
      <c r="G13" s="10" t="s">
        <v>21</v>
      </c>
    </row>
    <row r="14" spans="1:7" ht="25.5" x14ac:dyDescent="0.2">
      <c r="A14" s="90" t="s">
        <v>16</v>
      </c>
      <c r="B14" s="7" t="s">
        <v>71</v>
      </c>
      <c r="C14" s="8" t="str">
        <f>'H CLASIFICACIÓN PERFILES'!C19</f>
        <v>NO</v>
      </c>
      <c r="D14" s="10">
        <f t="shared" si="1"/>
        <v>0</v>
      </c>
      <c r="E14" s="10">
        <f t="shared" si="2"/>
        <v>1</v>
      </c>
      <c r="F14" s="16">
        <f t="shared" si="0"/>
        <v>1</v>
      </c>
      <c r="G14" s="10" t="s">
        <v>21</v>
      </c>
    </row>
    <row r="15" spans="1:7" ht="25.5" x14ac:dyDescent="0.2">
      <c r="A15" s="91"/>
      <c r="B15" s="7" t="s">
        <v>17</v>
      </c>
      <c r="C15" s="8" t="str">
        <f>'H CLASIFICACIÓN PERFILES'!C20</f>
        <v>NO</v>
      </c>
      <c r="D15" s="10">
        <f t="shared" si="1"/>
        <v>0</v>
      </c>
      <c r="E15" s="10">
        <f t="shared" si="2"/>
        <v>1</v>
      </c>
      <c r="F15" s="16">
        <f t="shared" si="0"/>
        <v>1</v>
      </c>
      <c r="G15" s="10" t="s">
        <v>21</v>
      </c>
    </row>
    <row r="16" spans="1:7" ht="25.5" x14ac:dyDescent="0.2">
      <c r="A16" s="6" t="s">
        <v>18</v>
      </c>
      <c r="B16" s="7" t="s">
        <v>70</v>
      </c>
      <c r="C16" s="8" t="str">
        <f>'H CLASIFICACIÓN PERFILES'!C21</f>
        <v>NO</v>
      </c>
      <c r="D16" s="10">
        <f t="shared" si="1"/>
        <v>0</v>
      </c>
      <c r="E16" s="10">
        <f t="shared" si="2"/>
        <v>1</v>
      </c>
      <c r="F16" s="16">
        <f t="shared" si="0"/>
        <v>1</v>
      </c>
      <c r="G16" s="10" t="s">
        <v>21</v>
      </c>
    </row>
    <row r="17" spans="3:6" ht="15" thickBot="1" x14ac:dyDescent="0.25">
      <c r="D17" s="12"/>
      <c r="E17" s="12"/>
      <c r="F17" s="12"/>
    </row>
    <row r="18" spans="3:6" ht="15" hidden="1" thickBot="1" x14ac:dyDescent="0.25">
      <c r="D18" s="12"/>
      <c r="E18" s="12"/>
      <c r="F18" s="12">
        <f>SUM(F7:F16)</f>
        <v>9</v>
      </c>
    </row>
    <row r="19" spans="3:6" ht="15.75" thickTop="1" thickBot="1" x14ac:dyDescent="0.25">
      <c r="C19" s="13" t="s">
        <v>19</v>
      </c>
      <c r="D19" s="12"/>
      <c r="E19" s="12"/>
      <c r="F19" s="19" t="str">
        <f>IF(F18&gt;=10,"MORADO"," ")</f>
        <v xml:space="preserve"> </v>
      </c>
    </row>
    <row r="20" spans="3:6" ht="15" thickTop="1" x14ac:dyDescent="0.2"/>
  </sheetData>
  <sheetProtection algorithmName="SHA-512" hashValue="JybI0/VsoDC+5XoHfDd0BGOlGsOx5EQgJJCiUFkbVCGcxka97ZLnosyKf5pzXFgYy5MOnb0D5+aGu1cAOPAHsw==" saltValue="x01kDsINBIZCHjmthxaHbA==" spinCount="100000" sheet="1" objects="1" scenarios="1"/>
  <mergeCells count="4">
    <mergeCell ref="A1:F1"/>
    <mergeCell ref="A2:F2"/>
    <mergeCell ref="A9:A10"/>
    <mergeCell ref="A14:A15"/>
  </mergeCells>
  <conditionalFormatting sqref="D7">
    <cfRule type="cellIs" dxfId="153" priority="57" operator="equal">
      <formula>0</formula>
    </cfRule>
    <cfRule type="cellIs" dxfId="152" priority="58" operator="greaterThanOrEqual">
      <formula>1</formula>
    </cfRule>
  </conditionalFormatting>
  <conditionalFormatting sqref="D8">
    <cfRule type="cellIs" dxfId="151" priority="55" operator="equal">
      <formula>0</formula>
    </cfRule>
    <cfRule type="cellIs" dxfId="150" priority="56" operator="greaterThanOrEqual">
      <formula>1</formula>
    </cfRule>
  </conditionalFormatting>
  <conditionalFormatting sqref="E8">
    <cfRule type="cellIs" dxfId="149" priority="53" operator="equal">
      <formula>0</formula>
    </cfRule>
    <cfRule type="cellIs" dxfId="148" priority="54" operator="greaterThanOrEqual">
      <formula>1</formula>
    </cfRule>
  </conditionalFormatting>
  <conditionalFormatting sqref="F8">
    <cfRule type="cellIs" dxfId="147" priority="51" operator="equal">
      <formula>0</formula>
    </cfRule>
    <cfRule type="cellIs" dxfId="146" priority="52" operator="greaterThanOrEqual">
      <formula>1</formula>
    </cfRule>
  </conditionalFormatting>
  <conditionalFormatting sqref="D11">
    <cfRule type="cellIs" dxfId="145" priority="49" operator="equal">
      <formula>0</formula>
    </cfRule>
    <cfRule type="cellIs" dxfId="144" priority="50" operator="greaterThanOrEqual">
      <formula>1</formula>
    </cfRule>
  </conditionalFormatting>
  <conditionalFormatting sqref="E11">
    <cfRule type="cellIs" dxfId="143" priority="47" operator="equal">
      <formula>0</formula>
    </cfRule>
    <cfRule type="cellIs" dxfId="142" priority="48" operator="greaterThanOrEqual">
      <formula>1</formula>
    </cfRule>
  </conditionalFormatting>
  <conditionalFormatting sqref="F11">
    <cfRule type="cellIs" dxfId="141" priority="45" operator="equal">
      <formula>0</formula>
    </cfRule>
    <cfRule type="cellIs" dxfId="140" priority="46" operator="greaterThanOrEqual">
      <formula>1</formula>
    </cfRule>
  </conditionalFormatting>
  <conditionalFormatting sqref="D12">
    <cfRule type="cellIs" dxfId="139" priority="43" operator="equal">
      <formula>0</formula>
    </cfRule>
    <cfRule type="cellIs" dxfId="138" priority="44" operator="greaterThanOrEqual">
      <formula>1</formula>
    </cfRule>
  </conditionalFormatting>
  <conditionalFormatting sqref="E12">
    <cfRule type="cellIs" dxfId="137" priority="41" operator="equal">
      <formula>0</formula>
    </cfRule>
    <cfRule type="cellIs" dxfId="136" priority="42" operator="greaterThanOrEqual">
      <formula>1</formula>
    </cfRule>
  </conditionalFormatting>
  <conditionalFormatting sqref="F12">
    <cfRule type="cellIs" dxfId="135" priority="39" operator="equal">
      <formula>0</formula>
    </cfRule>
    <cfRule type="cellIs" dxfId="134" priority="40" operator="greaterThanOrEqual">
      <formula>1</formula>
    </cfRule>
  </conditionalFormatting>
  <conditionalFormatting sqref="F13">
    <cfRule type="cellIs" dxfId="133" priority="33" operator="equal">
      <formula>0</formula>
    </cfRule>
    <cfRule type="cellIs" dxfId="132" priority="34" operator="greaterThanOrEqual">
      <formula>1</formula>
    </cfRule>
  </conditionalFormatting>
  <conditionalFormatting sqref="D14">
    <cfRule type="cellIs" dxfId="131" priority="31" operator="equal">
      <formula>0</formula>
    </cfRule>
    <cfRule type="cellIs" dxfId="130" priority="32" operator="greaterThanOrEqual">
      <formula>1</formula>
    </cfRule>
  </conditionalFormatting>
  <conditionalFormatting sqref="E14">
    <cfRule type="cellIs" dxfId="129" priority="29" operator="equal">
      <formula>0</formula>
    </cfRule>
    <cfRule type="cellIs" dxfId="128" priority="30" operator="greaterThanOrEqual">
      <formula>1</formula>
    </cfRule>
  </conditionalFormatting>
  <conditionalFormatting sqref="F14">
    <cfRule type="cellIs" dxfId="127" priority="27" operator="equal">
      <formula>0</formula>
    </cfRule>
    <cfRule type="cellIs" dxfId="126" priority="28" operator="greaterThanOrEqual">
      <formula>1</formula>
    </cfRule>
  </conditionalFormatting>
  <conditionalFormatting sqref="D15">
    <cfRule type="cellIs" dxfId="125" priority="25" operator="equal">
      <formula>0</formula>
    </cfRule>
    <cfRule type="cellIs" dxfId="124" priority="26" operator="greaterThanOrEqual">
      <formula>1</formula>
    </cfRule>
  </conditionalFormatting>
  <conditionalFormatting sqref="E15">
    <cfRule type="cellIs" dxfId="123" priority="23" operator="equal">
      <formula>0</formula>
    </cfRule>
    <cfRule type="cellIs" dxfId="122" priority="24" operator="greaterThanOrEqual">
      <formula>1</formula>
    </cfRule>
  </conditionalFormatting>
  <conditionalFormatting sqref="F15">
    <cfRule type="cellIs" dxfId="121" priority="21" operator="equal">
      <formula>0</formula>
    </cfRule>
    <cfRule type="cellIs" dxfId="120" priority="22" operator="greaterThanOrEqual">
      <formula>1</formula>
    </cfRule>
  </conditionalFormatting>
  <conditionalFormatting sqref="D16">
    <cfRule type="cellIs" dxfId="119" priority="19" operator="equal">
      <formula>0</formula>
    </cfRule>
    <cfRule type="cellIs" dxfId="118" priority="20" operator="greaterThanOrEqual">
      <formula>1</formula>
    </cfRule>
  </conditionalFormatting>
  <conditionalFormatting sqref="E16">
    <cfRule type="cellIs" dxfId="117" priority="17" operator="equal">
      <formula>0</formula>
    </cfRule>
    <cfRule type="cellIs" dxfId="116" priority="18" operator="greaterThanOrEqual">
      <formula>1</formula>
    </cfRule>
  </conditionalFormatting>
  <conditionalFormatting sqref="F16">
    <cfRule type="cellIs" dxfId="115" priority="15" operator="equal">
      <formula>0</formula>
    </cfRule>
    <cfRule type="cellIs" dxfId="114" priority="16" operator="greaterThanOrEqual">
      <formula>1</formula>
    </cfRule>
  </conditionalFormatting>
  <conditionalFormatting sqref="D9">
    <cfRule type="cellIs" dxfId="113" priority="13" operator="equal">
      <formula>0</formula>
    </cfRule>
    <cfRule type="cellIs" dxfId="112" priority="14" operator="greaterThanOrEqual">
      <formula>1</formula>
    </cfRule>
  </conditionalFormatting>
  <conditionalFormatting sqref="D10">
    <cfRule type="cellIs" dxfId="111" priority="11" operator="equal">
      <formula>0</formula>
    </cfRule>
    <cfRule type="cellIs" dxfId="110" priority="12" operator="greaterThanOrEqual">
      <formula>1</formula>
    </cfRule>
  </conditionalFormatting>
  <conditionalFormatting sqref="F7">
    <cfRule type="cellIs" dxfId="109" priority="9" operator="equal">
      <formula>0</formula>
    </cfRule>
    <cfRule type="cellIs" dxfId="108" priority="10" operator="greaterThanOrEqual">
      <formula>1</formula>
    </cfRule>
  </conditionalFormatting>
  <conditionalFormatting sqref="F9">
    <cfRule type="cellIs" dxfId="107" priority="7" operator="equal">
      <formula>0</formula>
    </cfRule>
    <cfRule type="cellIs" dxfId="106" priority="8" operator="greaterThanOrEqual">
      <formula>1</formula>
    </cfRule>
  </conditionalFormatting>
  <conditionalFormatting sqref="F10">
    <cfRule type="cellIs" dxfId="105" priority="5" operator="equal">
      <formula>0</formula>
    </cfRule>
    <cfRule type="cellIs" dxfId="104" priority="6" operator="greaterThanOrEqual">
      <formula>1</formula>
    </cfRule>
  </conditionalFormatting>
  <conditionalFormatting sqref="E10">
    <cfRule type="cellIs" dxfId="103" priority="3" operator="equal">
      <formula>0</formula>
    </cfRule>
    <cfRule type="cellIs" dxfId="102" priority="4" operator="greaterThanOrEqual">
      <formula>1</formula>
    </cfRule>
  </conditionalFormatting>
  <conditionalFormatting sqref="D13">
    <cfRule type="cellIs" dxfId="101" priority="1" operator="equal">
      <formula>0</formula>
    </cfRule>
    <cfRule type="cellIs" dxfId="100" priority="2"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EB756-4E40-4112-AD3D-29484873530C}">
  <sheetPr>
    <pageSetUpPr fitToPage="1"/>
  </sheetPr>
  <dimension ref="A1:I20"/>
  <sheetViews>
    <sheetView showGridLines="0" workbookViewId="0">
      <selection activeCell="I6" sqref="I6"/>
    </sheetView>
  </sheetViews>
  <sheetFormatPr baseColWidth="10" defaultRowHeight="14.25" x14ac:dyDescent="0.2"/>
  <cols>
    <col min="1" max="1" width="25.7109375" style="1" customWidth="1"/>
    <col min="2" max="2" width="50.7109375" style="1" customWidth="1"/>
    <col min="3" max="3" width="25.7109375" style="1" customWidth="1"/>
    <col min="4" max="5" width="11.42578125" style="1" hidden="1" customWidth="1"/>
    <col min="6" max="6" width="25.7109375" style="1" customWidth="1"/>
    <col min="7" max="7" width="11.42578125" style="1" hidden="1" customWidth="1"/>
    <col min="8" max="8" width="11.42578125" style="1"/>
    <col min="9" max="9" width="11.42578125" style="1" customWidth="1"/>
    <col min="10" max="16384" width="11.42578125" style="1"/>
  </cols>
  <sheetData>
    <row r="1" spans="1:9" x14ac:dyDescent="0.2">
      <c r="A1" s="84" t="s">
        <v>23</v>
      </c>
      <c r="B1" s="84"/>
      <c r="C1" s="84"/>
      <c r="D1" s="84"/>
      <c r="E1" s="84"/>
      <c r="F1" s="84"/>
    </row>
    <row r="2" spans="1:9" ht="44.25" customHeight="1" x14ac:dyDescent="0.2">
      <c r="A2" s="99" t="s">
        <v>66</v>
      </c>
      <c r="B2" s="99"/>
      <c r="C2" s="99"/>
      <c r="D2" s="99"/>
      <c r="E2" s="99"/>
      <c r="F2" s="99"/>
    </row>
    <row r="6" spans="1:9" ht="28.5" x14ac:dyDescent="0.2">
      <c r="A6" s="2" t="s">
        <v>1</v>
      </c>
      <c r="B6" s="3" t="s">
        <v>2</v>
      </c>
      <c r="C6" s="3" t="s">
        <v>3</v>
      </c>
      <c r="D6" s="20" t="s">
        <v>5</v>
      </c>
      <c r="E6" s="20"/>
      <c r="F6" s="4" t="s">
        <v>4</v>
      </c>
      <c r="G6" s="20" t="s">
        <v>24</v>
      </c>
      <c r="I6" s="21"/>
    </row>
    <row r="7" spans="1:9" x14ac:dyDescent="0.2">
      <c r="A7" s="6" t="s">
        <v>6</v>
      </c>
      <c r="B7" s="7" t="s">
        <v>7</v>
      </c>
      <c r="C7" s="8" t="str">
        <f>'H CLASIFICACIÓN PERFILES'!C12</f>
        <v>NO</v>
      </c>
      <c r="D7" s="10">
        <f t="shared" ref="D7:D12" si="0">IF(C7="NO",1,0)</f>
        <v>1</v>
      </c>
      <c r="E7" s="10"/>
      <c r="F7" s="16">
        <f t="shared" ref="F7:F16" si="1">D7+E7</f>
        <v>1</v>
      </c>
      <c r="G7" s="18" t="s">
        <v>8</v>
      </c>
    </row>
    <row r="8" spans="1:9" x14ac:dyDescent="0.2">
      <c r="A8" s="6" t="s">
        <v>9</v>
      </c>
      <c r="B8" s="7" t="s">
        <v>73</v>
      </c>
      <c r="C8" s="8" t="str">
        <f>'H CLASIFICACIÓN PERFILES'!C13</f>
        <v>SI</v>
      </c>
      <c r="D8" s="10">
        <f t="shared" si="0"/>
        <v>0</v>
      </c>
      <c r="E8" s="10"/>
      <c r="F8" s="16">
        <f t="shared" si="1"/>
        <v>0</v>
      </c>
      <c r="G8" s="18" t="s">
        <v>8</v>
      </c>
    </row>
    <row r="9" spans="1:9" ht="25.5" x14ac:dyDescent="0.2">
      <c r="A9" s="90" t="s">
        <v>11</v>
      </c>
      <c r="B9" s="7" t="s">
        <v>12</v>
      </c>
      <c r="C9" s="8" t="str">
        <f>'H CLASIFICACIÓN PERFILES'!C14</f>
        <v>NO</v>
      </c>
      <c r="D9" s="10">
        <f t="shared" si="0"/>
        <v>1</v>
      </c>
      <c r="E9" s="10"/>
      <c r="F9" s="16">
        <f t="shared" si="1"/>
        <v>1</v>
      </c>
      <c r="G9" s="18" t="s">
        <v>8</v>
      </c>
    </row>
    <row r="10" spans="1:9" ht="25.5" x14ac:dyDescent="0.2">
      <c r="A10" s="91"/>
      <c r="B10" s="7" t="s">
        <v>13</v>
      </c>
      <c r="C10" s="8" t="str">
        <f>'H CLASIFICACIÓN PERFILES'!C15</f>
        <v>NO</v>
      </c>
      <c r="D10" s="10">
        <f t="shared" si="0"/>
        <v>1</v>
      </c>
      <c r="E10" s="10"/>
      <c r="F10" s="16">
        <f t="shared" si="1"/>
        <v>1</v>
      </c>
      <c r="G10" s="18" t="s">
        <v>8</v>
      </c>
    </row>
    <row r="11" spans="1:9" ht="51" x14ac:dyDescent="0.2">
      <c r="A11" s="6" t="s">
        <v>40</v>
      </c>
      <c r="B11" s="7" t="s">
        <v>14</v>
      </c>
      <c r="C11" s="8" t="str">
        <f>'H CLASIFICACIÓN PERFILES'!C16</f>
        <v>NO</v>
      </c>
      <c r="D11" s="10">
        <f t="shared" si="0"/>
        <v>1</v>
      </c>
      <c r="E11" s="10"/>
      <c r="F11" s="16">
        <f t="shared" si="1"/>
        <v>1</v>
      </c>
      <c r="G11" s="18" t="s">
        <v>8</v>
      </c>
    </row>
    <row r="12" spans="1:9" ht="25.5" x14ac:dyDescent="0.2">
      <c r="A12" s="44" t="s">
        <v>38</v>
      </c>
      <c r="B12" s="7" t="s">
        <v>15</v>
      </c>
      <c r="C12" s="8" t="str">
        <f>'H CLASIFICACIÓN PERFILES'!C17</f>
        <v>SI</v>
      </c>
      <c r="D12" s="10">
        <f t="shared" si="0"/>
        <v>0</v>
      </c>
      <c r="E12" s="10">
        <f>IF(C12="SI",1,0)</f>
        <v>1</v>
      </c>
      <c r="F12" s="16">
        <f t="shared" si="1"/>
        <v>1</v>
      </c>
      <c r="G12" s="18" t="s">
        <v>21</v>
      </c>
    </row>
    <row r="13" spans="1:9" ht="25.5" x14ac:dyDescent="0.2">
      <c r="A13" s="45" t="s">
        <v>39</v>
      </c>
      <c r="B13" s="7" t="s">
        <v>74</v>
      </c>
      <c r="C13" s="8" t="str">
        <f>'H CLASIFICACIÓN PERFILES'!C18</f>
        <v>NO</v>
      </c>
      <c r="D13" s="10">
        <f>IF(C13="NO",1,0)</f>
        <v>1</v>
      </c>
      <c r="E13" s="10"/>
      <c r="F13" s="16">
        <f t="shared" si="1"/>
        <v>1</v>
      </c>
      <c r="G13" s="18" t="s">
        <v>10</v>
      </c>
    </row>
    <row r="14" spans="1:9" ht="25.5" x14ac:dyDescent="0.2">
      <c r="A14" s="90" t="s">
        <v>16</v>
      </c>
      <c r="B14" s="7" t="s">
        <v>71</v>
      </c>
      <c r="C14" s="8" t="str">
        <f>'H CLASIFICACIÓN PERFILES'!C19</f>
        <v>NO</v>
      </c>
      <c r="D14" s="10">
        <f>IF(C14="NO",1,0)</f>
        <v>1</v>
      </c>
      <c r="E14" s="10">
        <f>IF(C14="SI",1,0)</f>
        <v>0</v>
      </c>
      <c r="F14" s="16">
        <f t="shared" si="1"/>
        <v>1</v>
      </c>
      <c r="G14" s="18" t="s">
        <v>21</v>
      </c>
    </row>
    <row r="15" spans="1:9" ht="25.5" x14ac:dyDescent="0.2">
      <c r="A15" s="91"/>
      <c r="B15" s="7" t="s">
        <v>17</v>
      </c>
      <c r="C15" s="8" t="str">
        <f>'H CLASIFICACIÓN PERFILES'!C20</f>
        <v>NO</v>
      </c>
      <c r="D15" s="10">
        <f>IF(C15="NO",1,0)</f>
        <v>1</v>
      </c>
      <c r="E15" s="10"/>
      <c r="F15" s="16">
        <f t="shared" si="1"/>
        <v>1</v>
      </c>
      <c r="G15" s="18" t="s">
        <v>8</v>
      </c>
    </row>
    <row r="16" spans="1:9" ht="25.5" x14ac:dyDescent="0.2">
      <c r="A16" s="6" t="s">
        <v>18</v>
      </c>
      <c r="B16" s="7" t="s">
        <v>70</v>
      </c>
      <c r="C16" s="8" t="str">
        <f>'H CLASIFICACIÓN PERFILES'!C21</f>
        <v>NO</v>
      </c>
      <c r="D16" s="10">
        <f>IF(C16="NO",1,0)</f>
        <v>1</v>
      </c>
      <c r="E16" s="10"/>
      <c r="F16" s="16">
        <f t="shared" si="1"/>
        <v>1</v>
      </c>
      <c r="G16" s="18" t="s">
        <v>8</v>
      </c>
    </row>
    <row r="17" spans="3:6" ht="15" thickBot="1" x14ac:dyDescent="0.25"/>
    <row r="18" spans="3:6" ht="15" hidden="1" thickBot="1" x14ac:dyDescent="0.25">
      <c r="F18" s="1">
        <f>SUM(F7:F16)</f>
        <v>9</v>
      </c>
    </row>
    <row r="19" spans="3:6" ht="15.75" thickTop="1" thickBot="1" x14ac:dyDescent="0.25">
      <c r="C19" s="13" t="s">
        <v>19</v>
      </c>
      <c r="F19" s="22" t="str">
        <f>IF(F18&gt;=10,"VERDE"," ")</f>
        <v xml:space="preserve"> </v>
      </c>
    </row>
    <row r="20" spans="3:6" ht="15" thickTop="1" x14ac:dyDescent="0.2"/>
  </sheetData>
  <sheetProtection algorithmName="SHA-512" hashValue="YnFBBUEoUU/RS3lyswcZusAheqgsp1aLBp6KHWEeyBl0TkGwQJsKR0ByCte83CQBU9yirSuLDASBDaHm82H9oQ==" saltValue="E2yqtpsottmMCkpbbY0/9g==" spinCount="100000" sheet="1" objects="1" scenarios="1"/>
  <mergeCells count="4">
    <mergeCell ref="A1:F1"/>
    <mergeCell ref="A2:F2"/>
    <mergeCell ref="A9:A10"/>
    <mergeCell ref="A14:A15"/>
  </mergeCells>
  <conditionalFormatting sqref="F7">
    <cfRule type="cellIs" dxfId="99" priority="27" operator="equal">
      <formula>0</formula>
    </cfRule>
    <cfRule type="cellIs" dxfId="98" priority="28" operator="greaterThanOrEqual">
      <formula>1</formula>
    </cfRule>
  </conditionalFormatting>
  <conditionalFormatting sqref="D7">
    <cfRule type="cellIs" dxfId="97" priority="25" operator="equal">
      <formula>0</formula>
    </cfRule>
    <cfRule type="cellIs" dxfId="96" priority="26" operator="greaterThanOrEqual">
      <formula>1</formula>
    </cfRule>
  </conditionalFormatting>
  <conditionalFormatting sqref="D8">
    <cfRule type="cellIs" dxfId="95" priority="23" operator="equal">
      <formula>0</formula>
    </cfRule>
    <cfRule type="cellIs" dxfId="94" priority="24" operator="greaterThanOrEqual">
      <formula>1</formula>
    </cfRule>
  </conditionalFormatting>
  <conditionalFormatting sqref="D9">
    <cfRule type="cellIs" dxfId="93" priority="21" operator="equal">
      <formula>0</formula>
    </cfRule>
    <cfRule type="cellIs" dxfId="92" priority="22" operator="greaterThanOrEqual">
      <formula>1</formula>
    </cfRule>
  </conditionalFormatting>
  <conditionalFormatting sqref="D10">
    <cfRule type="cellIs" dxfId="91" priority="19" operator="equal">
      <formula>0</formula>
    </cfRule>
    <cfRule type="cellIs" dxfId="90" priority="20" operator="greaterThanOrEqual">
      <formula>1</formula>
    </cfRule>
  </conditionalFormatting>
  <conditionalFormatting sqref="D11">
    <cfRule type="cellIs" dxfId="89" priority="17" operator="equal">
      <formula>0</formula>
    </cfRule>
    <cfRule type="cellIs" dxfId="88" priority="18" operator="greaterThanOrEqual">
      <formula>1</formula>
    </cfRule>
  </conditionalFormatting>
  <conditionalFormatting sqref="D12">
    <cfRule type="cellIs" dxfId="87" priority="15" operator="equal">
      <formula>0</formula>
    </cfRule>
    <cfRule type="cellIs" dxfId="86" priority="16" operator="greaterThanOrEqual">
      <formula>1</formula>
    </cfRule>
  </conditionalFormatting>
  <conditionalFormatting sqref="E12">
    <cfRule type="cellIs" dxfId="85" priority="13" operator="equal">
      <formula>0</formula>
    </cfRule>
    <cfRule type="cellIs" dxfId="84" priority="14" operator="greaterThanOrEqual">
      <formula>1</formula>
    </cfRule>
  </conditionalFormatting>
  <conditionalFormatting sqref="D13">
    <cfRule type="cellIs" dxfId="83" priority="11" operator="equal">
      <formula>0</formula>
    </cfRule>
    <cfRule type="cellIs" dxfId="82" priority="12" operator="greaterThanOrEqual">
      <formula>1</formula>
    </cfRule>
  </conditionalFormatting>
  <conditionalFormatting sqref="D14">
    <cfRule type="cellIs" dxfId="81" priority="9" operator="equal">
      <formula>0</formula>
    </cfRule>
    <cfRule type="cellIs" dxfId="80" priority="10" operator="greaterThanOrEqual">
      <formula>1</formula>
    </cfRule>
  </conditionalFormatting>
  <conditionalFormatting sqref="E14">
    <cfRule type="cellIs" dxfId="79" priority="7" operator="equal">
      <formula>0</formula>
    </cfRule>
    <cfRule type="cellIs" dxfId="78" priority="8" operator="greaterThanOrEqual">
      <formula>1</formula>
    </cfRule>
  </conditionalFormatting>
  <conditionalFormatting sqref="D15">
    <cfRule type="cellIs" dxfId="77" priority="5" operator="equal">
      <formula>0</formula>
    </cfRule>
    <cfRule type="cellIs" dxfId="76" priority="6" operator="greaterThanOrEqual">
      <formula>1</formula>
    </cfRule>
  </conditionalFormatting>
  <conditionalFormatting sqref="D16">
    <cfRule type="cellIs" dxfId="75" priority="3" operator="equal">
      <formula>0</formula>
    </cfRule>
    <cfRule type="cellIs" dxfId="74" priority="4" operator="greaterThanOrEqual">
      <formula>1</formula>
    </cfRule>
  </conditionalFormatting>
  <conditionalFormatting sqref="F8:F16">
    <cfRule type="cellIs" dxfId="73" priority="1" operator="equal">
      <formula>0</formula>
    </cfRule>
    <cfRule type="cellIs" dxfId="72" priority="2"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C3251-ED1D-4F59-9E9A-808947AA79AD}">
  <sheetPr>
    <pageSetUpPr fitToPage="1"/>
  </sheetPr>
  <dimension ref="A1:I20"/>
  <sheetViews>
    <sheetView showGridLines="0" workbookViewId="0">
      <selection activeCell="D3" sqref="D1:D1048576"/>
    </sheetView>
  </sheetViews>
  <sheetFormatPr baseColWidth="10" defaultRowHeight="14.25" x14ac:dyDescent="0.2"/>
  <cols>
    <col min="1" max="1" width="25.7109375" style="1" customWidth="1"/>
    <col min="2" max="2" width="50.7109375" style="1" customWidth="1"/>
    <col min="3" max="3" width="25.7109375" style="1" customWidth="1"/>
    <col min="4" max="4" width="11.42578125" style="1" hidden="1" customWidth="1"/>
    <col min="5" max="5" width="25.7109375" style="1" customWidth="1"/>
    <col min="6" max="6" width="11.42578125" style="1" hidden="1" customWidth="1"/>
    <col min="7" max="8" width="11.42578125" style="1"/>
    <col min="9" max="9" width="0" style="1" hidden="1" customWidth="1"/>
    <col min="10" max="16384" width="11.42578125" style="1"/>
  </cols>
  <sheetData>
    <row r="1" spans="1:9" x14ac:dyDescent="0.2">
      <c r="A1" s="84" t="s">
        <v>25</v>
      </c>
      <c r="B1" s="84"/>
      <c r="C1" s="84"/>
      <c r="D1" s="84"/>
      <c r="E1" s="84"/>
      <c r="F1" s="84"/>
    </row>
    <row r="2" spans="1:9" ht="41.25" customHeight="1" x14ac:dyDescent="0.2">
      <c r="A2" s="99" t="s">
        <v>68</v>
      </c>
      <c r="B2" s="99"/>
      <c r="C2" s="99"/>
      <c r="D2" s="99"/>
      <c r="E2" s="99"/>
    </row>
    <row r="6" spans="1:9" ht="28.5" x14ac:dyDescent="0.2">
      <c r="A6" s="2" t="s">
        <v>1</v>
      </c>
      <c r="B6" s="3" t="s">
        <v>2</v>
      </c>
      <c r="C6" s="3" t="s">
        <v>3</v>
      </c>
      <c r="D6" s="23" t="s">
        <v>5</v>
      </c>
      <c r="E6" s="4" t="s">
        <v>4</v>
      </c>
      <c r="F6" s="23" t="s">
        <v>24</v>
      </c>
      <c r="I6" s="1" t="s">
        <v>10</v>
      </c>
    </row>
    <row r="7" spans="1:9" x14ac:dyDescent="0.2">
      <c r="A7" s="6" t="s">
        <v>6</v>
      </c>
      <c r="B7" s="7" t="s">
        <v>7</v>
      </c>
      <c r="C7" s="8" t="str">
        <f>'H CLASIFICACIÓN PERFILES'!C12</f>
        <v>NO</v>
      </c>
      <c r="D7" s="10">
        <f>IF(C7="SI",1,0)</f>
        <v>0</v>
      </c>
      <c r="E7" s="16">
        <f>D7</f>
        <v>0</v>
      </c>
      <c r="F7" s="10" t="s">
        <v>10</v>
      </c>
      <c r="I7" s="1" t="s">
        <v>8</v>
      </c>
    </row>
    <row r="8" spans="1:9" x14ac:dyDescent="0.2">
      <c r="A8" s="6" t="s">
        <v>9</v>
      </c>
      <c r="B8" s="7" t="s">
        <v>73</v>
      </c>
      <c r="C8" s="8" t="str">
        <f>'H CLASIFICACIÓN PERFILES'!C13</f>
        <v>SI</v>
      </c>
      <c r="D8" s="10">
        <f>IF(C8="SI",1,0)</f>
        <v>1</v>
      </c>
      <c r="E8" s="16">
        <f t="shared" ref="E8:E16" si="0">D8</f>
        <v>1</v>
      </c>
      <c r="F8" s="10" t="s">
        <v>10</v>
      </c>
    </row>
    <row r="9" spans="1:9" ht="25.5" x14ac:dyDescent="0.2">
      <c r="A9" s="90" t="s">
        <v>11</v>
      </c>
      <c r="B9" s="7" t="s">
        <v>12</v>
      </c>
      <c r="C9" s="8" t="str">
        <f>'H CLASIFICACIÓN PERFILES'!C14</f>
        <v>NO</v>
      </c>
      <c r="D9" s="10">
        <f>IF(C9="NO",1,0)</f>
        <v>1</v>
      </c>
      <c r="E9" s="16">
        <f t="shared" si="0"/>
        <v>1</v>
      </c>
      <c r="F9" s="10" t="s">
        <v>8</v>
      </c>
    </row>
    <row r="10" spans="1:9" ht="25.5" x14ac:dyDescent="0.2">
      <c r="A10" s="91"/>
      <c r="B10" s="7" t="s">
        <v>13</v>
      </c>
      <c r="C10" s="8" t="str">
        <f>'H CLASIFICACIÓN PERFILES'!C15</f>
        <v>NO</v>
      </c>
      <c r="D10" s="10">
        <f>IF(C10="NO",1,0)</f>
        <v>1</v>
      </c>
      <c r="E10" s="16">
        <f t="shared" si="0"/>
        <v>1</v>
      </c>
      <c r="F10" s="10" t="s">
        <v>8</v>
      </c>
    </row>
    <row r="11" spans="1:9" ht="51" x14ac:dyDescent="0.2">
      <c r="A11" s="6" t="s">
        <v>40</v>
      </c>
      <c r="B11" s="7" t="s">
        <v>14</v>
      </c>
      <c r="C11" s="8" t="str">
        <f>'H CLASIFICACIÓN PERFILES'!C16</f>
        <v>NO</v>
      </c>
      <c r="D11" s="10">
        <f>IF(C11="NO",1,0)</f>
        <v>1</v>
      </c>
      <c r="E11" s="16">
        <f t="shared" si="0"/>
        <v>1</v>
      </c>
      <c r="F11" s="10" t="s">
        <v>8</v>
      </c>
    </row>
    <row r="12" spans="1:9" ht="25.5" x14ac:dyDescent="0.2">
      <c r="A12" s="44" t="s">
        <v>38</v>
      </c>
      <c r="B12" s="7" t="s">
        <v>15</v>
      </c>
      <c r="C12" s="8" t="str">
        <f>'H CLASIFICACIÓN PERFILES'!C17</f>
        <v>SI</v>
      </c>
      <c r="D12" s="10">
        <f>IF(C12="SI",1,0)</f>
        <v>1</v>
      </c>
      <c r="E12" s="16">
        <f t="shared" si="0"/>
        <v>1</v>
      </c>
      <c r="F12" s="10" t="s">
        <v>10</v>
      </c>
    </row>
    <row r="13" spans="1:9" ht="25.5" x14ac:dyDescent="0.2">
      <c r="A13" s="45" t="s">
        <v>39</v>
      </c>
      <c r="B13" s="7" t="s">
        <v>74</v>
      </c>
      <c r="C13" s="8" t="str">
        <f>'H CLASIFICACIÓN PERFILES'!C18</f>
        <v>NO</v>
      </c>
      <c r="D13" s="10">
        <f>IF(C13="NO",1,0)</f>
        <v>1</v>
      </c>
      <c r="E13" s="16">
        <f t="shared" si="0"/>
        <v>1</v>
      </c>
      <c r="F13" s="10" t="s">
        <v>10</v>
      </c>
    </row>
    <row r="14" spans="1:9" ht="25.5" x14ac:dyDescent="0.2">
      <c r="A14" s="90" t="s">
        <v>16</v>
      </c>
      <c r="B14" s="7" t="s">
        <v>71</v>
      </c>
      <c r="C14" s="8" t="str">
        <f>'H CLASIFICACIÓN PERFILES'!C19</f>
        <v>NO</v>
      </c>
      <c r="D14" s="10">
        <f>IF(C14="NO",1,0)</f>
        <v>1</v>
      </c>
      <c r="E14" s="16">
        <f t="shared" si="0"/>
        <v>1</v>
      </c>
      <c r="F14" s="10" t="s">
        <v>8</v>
      </c>
    </row>
    <row r="15" spans="1:9" ht="25.5" x14ac:dyDescent="0.2">
      <c r="A15" s="91"/>
      <c r="B15" s="7" t="s">
        <v>17</v>
      </c>
      <c r="C15" s="8" t="str">
        <f>'H CLASIFICACIÓN PERFILES'!C20</f>
        <v>NO</v>
      </c>
      <c r="D15" s="10">
        <f>IF(C15="NO",1,0)</f>
        <v>1</v>
      </c>
      <c r="E15" s="16">
        <f t="shared" si="0"/>
        <v>1</v>
      </c>
      <c r="F15" s="10" t="s">
        <v>8</v>
      </c>
    </row>
    <row r="16" spans="1:9" ht="25.5" x14ac:dyDescent="0.2">
      <c r="A16" s="6" t="s">
        <v>18</v>
      </c>
      <c r="B16" s="7" t="s">
        <v>70</v>
      </c>
      <c r="C16" s="8" t="str">
        <f>'H CLASIFICACIÓN PERFILES'!C21</f>
        <v>NO</v>
      </c>
      <c r="D16" s="10">
        <f>IF(C16="NO",1,0)</f>
        <v>1</v>
      </c>
      <c r="E16" s="16">
        <f t="shared" si="0"/>
        <v>1</v>
      </c>
      <c r="F16" s="10" t="s">
        <v>8</v>
      </c>
    </row>
    <row r="17" spans="3:6" ht="15" thickBot="1" x14ac:dyDescent="0.25">
      <c r="F17" s="12"/>
    </row>
    <row r="18" spans="3:6" ht="15" hidden="1" thickBot="1" x14ac:dyDescent="0.25">
      <c r="E18" s="24">
        <f>SUM(E7:E16)</f>
        <v>9</v>
      </c>
      <c r="F18" s="12"/>
    </row>
    <row r="19" spans="3:6" ht="15.75" thickTop="1" thickBot="1" x14ac:dyDescent="0.25">
      <c r="C19" s="13" t="s">
        <v>19</v>
      </c>
      <c r="E19" s="25" t="str">
        <f>IF(E18&gt;=10,"FUCSIA"," ")</f>
        <v xml:space="preserve"> </v>
      </c>
      <c r="F19" s="12"/>
    </row>
    <row r="20" spans="3:6" ht="15" thickTop="1" x14ac:dyDescent="0.2">
      <c r="F20" s="12"/>
    </row>
  </sheetData>
  <sheetProtection algorithmName="SHA-512" hashValue="FYdPzgkM//tkA+MsZZjNWueZAau/qW6VnSc6zMMkyZdB6YSRMxPiQTtTMxIgP4aZYHW+CTxdaonakLWTsTBmaw==" saltValue="9qPFyrx0PrvksVjgkhuXUA==" spinCount="100000" sheet="1" objects="1" scenarios="1"/>
  <mergeCells count="4">
    <mergeCell ref="A1:F1"/>
    <mergeCell ref="A2:E2"/>
    <mergeCell ref="A9:A10"/>
    <mergeCell ref="A14:A15"/>
  </mergeCells>
  <conditionalFormatting sqref="D14">
    <cfRule type="cellIs" dxfId="71" priority="7" operator="equal">
      <formula>0</formula>
    </cfRule>
    <cfRule type="cellIs" dxfId="70" priority="8" operator="greaterThanOrEqual">
      <formula>1</formula>
    </cfRule>
  </conditionalFormatting>
  <conditionalFormatting sqref="D13">
    <cfRule type="cellIs" dxfId="69" priority="9" operator="equal">
      <formula>0</formula>
    </cfRule>
    <cfRule type="cellIs" dxfId="68" priority="10" operator="greaterThanOrEqual">
      <formula>1</formula>
    </cfRule>
  </conditionalFormatting>
  <conditionalFormatting sqref="D16">
    <cfRule type="cellIs" dxfId="67" priority="3" operator="equal">
      <formula>0</formula>
    </cfRule>
    <cfRule type="cellIs" dxfId="66" priority="4" operator="greaterThanOrEqual">
      <formula>1</formula>
    </cfRule>
  </conditionalFormatting>
  <conditionalFormatting sqref="E7:E16 E18">
    <cfRule type="cellIs" dxfId="65" priority="1" operator="equal">
      <formula>0</formula>
    </cfRule>
    <cfRule type="cellIs" dxfId="64" priority="2" operator="greaterThanOrEqual">
      <formula>1</formula>
    </cfRule>
  </conditionalFormatting>
  <conditionalFormatting sqref="D7">
    <cfRule type="cellIs" dxfId="63" priority="21" operator="equal">
      <formula>0</formula>
    </cfRule>
    <cfRule type="cellIs" dxfId="62" priority="22" operator="greaterThanOrEqual">
      <formula>1</formula>
    </cfRule>
  </conditionalFormatting>
  <conditionalFormatting sqref="D9">
    <cfRule type="cellIs" dxfId="61" priority="19" operator="equal">
      <formula>0</formula>
    </cfRule>
    <cfRule type="cellIs" dxfId="60" priority="20" operator="greaterThanOrEqual">
      <formula>1</formula>
    </cfRule>
  </conditionalFormatting>
  <conditionalFormatting sqref="D8">
    <cfRule type="cellIs" dxfId="59" priority="15" operator="equal">
      <formula>0</formula>
    </cfRule>
    <cfRule type="cellIs" dxfId="58" priority="16" operator="greaterThanOrEqual">
      <formula>1</formula>
    </cfRule>
  </conditionalFormatting>
  <conditionalFormatting sqref="D12">
    <cfRule type="cellIs" dxfId="57" priority="17" operator="equal">
      <formula>0</formula>
    </cfRule>
    <cfRule type="cellIs" dxfId="56" priority="18" operator="greaterThanOrEqual">
      <formula>1</formula>
    </cfRule>
  </conditionalFormatting>
  <conditionalFormatting sqref="D10">
    <cfRule type="cellIs" dxfId="55" priority="13" operator="equal">
      <formula>0</formula>
    </cfRule>
    <cfRule type="cellIs" dxfId="54" priority="14" operator="greaterThanOrEqual">
      <formula>1</formula>
    </cfRule>
  </conditionalFormatting>
  <conditionalFormatting sqref="D11">
    <cfRule type="cellIs" dxfId="53" priority="11" operator="equal">
      <formula>0</formula>
    </cfRule>
    <cfRule type="cellIs" dxfId="52" priority="12" operator="greaterThanOrEqual">
      <formula>1</formula>
    </cfRule>
  </conditionalFormatting>
  <conditionalFormatting sqref="D15">
    <cfRule type="cellIs" dxfId="51" priority="5" operator="equal">
      <formula>0</formula>
    </cfRule>
    <cfRule type="cellIs" dxfId="50" priority="6"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CE43-7892-428E-B3C3-976E947AD3C8}">
  <sheetPr>
    <pageSetUpPr fitToPage="1"/>
  </sheetPr>
  <dimension ref="A1:G20"/>
  <sheetViews>
    <sheetView showGridLines="0" workbookViewId="0">
      <selection activeCell="D3" sqref="D1:E1048576"/>
    </sheetView>
  </sheetViews>
  <sheetFormatPr baseColWidth="10" defaultRowHeight="14.25" x14ac:dyDescent="0.2"/>
  <cols>
    <col min="1" max="1" width="25.7109375" style="1" customWidth="1"/>
    <col min="2" max="2" width="50.7109375" style="1" customWidth="1"/>
    <col min="3" max="3" width="25.7109375" style="1" customWidth="1"/>
    <col min="4" max="5" width="11.42578125" style="1" hidden="1" customWidth="1"/>
    <col min="6" max="6" width="25.7109375" style="1" customWidth="1"/>
    <col min="7" max="7" width="11.42578125" style="1" hidden="1" customWidth="1"/>
    <col min="8" max="8" width="11.42578125" style="1"/>
    <col min="9" max="9" width="11.42578125" style="1" customWidth="1"/>
    <col min="10" max="16384" width="11.42578125" style="1"/>
  </cols>
  <sheetData>
    <row r="1" spans="1:7" x14ac:dyDescent="0.2">
      <c r="A1" s="84" t="s">
        <v>26</v>
      </c>
      <c r="B1" s="84"/>
      <c r="C1" s="84"/>
      <c r="D1" s="84"/>
      <c r="E1" s="84"/>
      <c r="F1" s="84"/>
    </row>
    <row r="2" spans="1:7" ht="39" customHeight="1" x14ac:dyDescent="0.2">
      <c r="A2" s="99" t="s">
        <v>69</v>
      </c>
      <c r="B2" s="99"/>
      <c r="C2" s="99"/>
      <c r="D2" s="99"/>
      <c r="E2" s="99"/>
      <c r="F2" s="99"/>
    </row>
    <row r="6" spans="1:7" ht="28.5" x14ac:dyDescent="0.2">
      <c r="A6" s="2" t="s">
        <v>1</v>
      </c>
      <c r="B6" s="3" t="s">
        <v>2</v>
      </c>
      <c r="C6" s="3" t="s">
        <v>3</v>
      </c>
      <c r="D6" s="26"/>
      <c r="E6" s="26"/>
      <c r="F6" s="4" t="s">
        <v>4</v>
      </c>
      <c r="G6" s="26" t="s">
        <v>5</v>
      </c>
    </row>
    <row r="7" spans="1:7" x14ac:dyDescent="0.2">
      <c r="A7" s="6" t="s">
        <v>6</v>
      </c>
      <c r="B7" s="7" t="s">
        <v>7</v>
      </c>
      <c r="C7" s="8" t="str">
        <f>'H CLASIFICACIÓN PERFILES'!C12</f>
        <v>NO</v>
      </c>
      <c r="D7" s="10">
        <f>IF(C7="NO",1,0)</f>
        <v>1</v>
      </c>
      <c r="E7" s="10"/>
      <c r="F7" s="16">
        <f t="shared" ref="F7:F16" si="0">D7+E7</f>
        <v>1</v>
      </c>
      <c r="G7" s="18" t="s">
        <v>8</v>
      </c>
    </row>
    <row r="8" spans="1:7" x14ac:dyDescent="0.2">
      <c r="A8" s="6" t="s">
        <v>9</v>
      </c>
      <c r="B8" s="7" t="s">
        <v>73</v>
      </c>
      <c r="C8" s="8" t="str">
        <f>'H CLASIFICACIÓN PERFILES'!C13</f>
        <v>SI</v>
      </c>
      <c r="D8" s="10">
        <f>IF(C8="SI",1,0)</f>
        <v>1</v>
      </c>
      <c r="E8" s="10"/>
      <c r="F8" s="16">
        <f t="shared" si="0"/>
        <v>1</v>
      </c>
      <c r="G8" s="10" t="s">
        <v>10</v>
      </c>
    </row>
    <row r="9" spans="1:7" ht="25.5" x14ac:dyDescent="0.2">
      <c r="A9" s="90" t="s">
        <v>11</v>
      </c>
      <c r="B9" s="7" t="s">
        <v>12</v>
      </c>
      <c r="C9" s="8" t="str">
        <f>'H CLASIFICACIÓN PERFILES'!C14</f>
        <v>NO</v>
      </c>
      <c r="D9" s="10">
        <f>IF(C9="NO",1,0)</f>
        <v>1</v>
      </c>
      <c r="E9" s="10"/>
      <c r="F9" s="16">
        <f t="shared" si="0"/>
        <v>1</v>
      </c>
      <c r="G9" s="10" t="s">
        <v>8</v>
      </c>
    </row>
    <row r="10" spans="1:7" ht="25.5" x14ac:dyDescent="0.2">
      <c r="A10" s="91"/>
      <c r="B10" s="7" t="s">
        <v>13</v>
      </c>
      <c r="C10" s="8" t="str">
        <f>'H CLASIFICACIÓN PERFILES'!C15</f>
        <v>NO</v>
      </c>
      <c r="D10" s="10">
        <f>IF(C10="SI",1,0)</f>
        <v>0</v>
      </c>
      <c r="E10" s="10"/>
      <c r="F10" s="16">
        <f t="shared" si="0"/>
        <v>0</v>
      </c>
      <c r="G10" s="18" t="s">
        <v>10</v>
      </c>
    </row>
    <row r="11" spans="1:7" ht="51" x14ac:dyDescent="0.2">
      <c r="A11" s="6" t="s">
        <v>40</v>
      </c>
      <c r="B11" s="7" t="s">
        <v>14</v>
      </c>
      <c r="C11" s="8" t="str">
        <f>'H CLASIFICACIÓN PERFILES'!C16</f>
        <v>NO</v>
      </c>
      <c r="D11" s="10">
        <f>IF(C11="NO",1,0)</f>
        <v>1</v>
      </c>
      <c r="E11" s="10"/>
      <c r="F11" s="16">
        <f t="shared" si="0"/>
        <v>1</v>
      </c>
      <c r="G11" s="10" t="s">
        <v>8</v>
      </c>
    </row>
    <row r="12" spans="1:7" ht="25.5" x14ac:dyDescent="0.2">
      <c r="A12" s="44" t="s">
        <v>38</v>
      </c>
      <c r="B12" s="7" t="s">
        <v>15</v>
      </c>
      <c r="C12" s="8" t="str">
        <f>'H CLASIFICACIÓN PERFILES'!C17</f>
        <v>SI</v>
      </c>
      <c r="D12" s="10">
        <f>IF(C12="SI",1,0)</f>
        <v>1</v>
      </c>
      <c r="E12" s="10">
        <f>IF(C12="NO",1,0)</f>
        <v>0</v>
      </c>
      <c r="F12" s="16">
        <f t="shared" si="0"/>
        <v>1</v>
      </c>
      <c r="G12" s="10" t="s">
        <v>21</v>
      </c>
    </row>
    <row r="13" spans="1:7" ht="25.5" x14ac:dyDescent="0.2">
      <c r="A13" s="45" t="s">
        <v>39</v>
      </c>
      <c r="B13" s="7" t="s">
        <v>74</v>
      </c>
      <c r="C13" s="8" t="str">
        <f>'H CLASIFICACIÓN PERFILES'!C18</f>
        <v>NO</v>
      </c>
      <c r="D13" s="10">
        <f>IF(C13="NO",1,0)</f>
        <v>1</v>
      </c>
      <c r="E13" s="10"/>
      <c r="F13" s="16">
        <f t="shared" si="0"/>
        <v>1</v>
      </c>
      <c r="G13" s="10" t="s">
        <v>10</v>
      </c>
    </row>
    <row r="14" spans="1:7" ht="25.5" x14ac:dyDescent="0.2">
      <c r="A14" s="90" t="s">
        <v>16</v>
      </c>
      <c r="B14" s="7" t="s">
        <v>71</v>
      </c>
      <c r="C14" s="8" t="str">
        <f>'H CLASIFICACIÓN PERFILES'!C19</f>
        <v>NO</v>
      </c>
      <c r="D14" s="10">
        <f>IF(C14="SI",1,0)</f>
        <v>0</v>
      </c>
      <c r="E14" s="10">
        <f>IF(C14="NO",1,0)</f>
        <v>1</v>
      </c>
      <c r="F14" s="16">
        <f t="shared" si="0"/>
        <v>1</v>
      </c>
      <c r="G14" s="10" t="s">
        <v>21</v>
      </c>
    </row>
    <row r="15" spans="1:7" ht="25.5" x14ac:dyDescent="0.2">
      <c r="A15" s="91"/>
      <c r="B15" s="7" t="s">
        <v>17</v>
      </c>
      <c r="C15" s="8" t="str">
        <f>'H CLASIFICACIÓN PERFILES'!C20</f>
        <v>NO</v>
      </c>
      <c r="D15" s="10">
        <f>IF(C15="NO",1,0)</f>
        <v>1</v>
      </c>
      <c r="E15" s="10"/>
      <c r="F15" s="16">
        <f t="shared" si="0"/>
        <v>1</v>
      </c>
      <c r="G15" s="10" t="s">
        <v>8</v>
      </c>
    </row>
    <row r="16" spans="1:7" ht="25.5" x14ac:dyDescent="0.2">
      <c r="A16" s="6" t="s">
        <v>18</v>
      </c>
      <c r="B16" s="7" t="s">
        <v>70</v>
      </c>
      <c r="C16" s="8" t="str">
        <f>'H CLASIFICACIÓN PERFILES'!C21</f>
        <v>NO</v>
      </c>
      <c r="D16" s="10">
        <f>IF(C16="NO",1,0)</f>
        <v>1</v>
      </c>
      <c r="E16" s="10"/>
      <c r="F16" s="16">
        <f t="shared" si="0"/>
        <v>1</v>
      </c>
      <c r="G16" s="10" t="s">
        <v>8</v>
      </c>
    </row>
    <row r="17" spans="3:6" ht="15" thickBot="1" x14ac:dyDescent="0.25">
      <c r="D17" s="12"/>
      <c r="E17" s="12"/>
      <c r="F17" s="12"/>
    </row>
    <row r="18" spans="3:6" ht="15" hidden="1" thickBot="1" x14ac:dyDescent="0.25">
      <c r="D18" s="12"/>
      <c r="E18" s="12"/>
      <c r="F18" s="11">
        <f>SUM(F7:F16)</f>
        <v>9</v>
      </c>
    </row>
    <row r="19" spans="3:6" ht="15.75" thickTop="1" thickBot="1" x14ac:dyDescent="0.25">
      <c r="C19" s="13" t="s">
        <v>19</v>
      </c>
      <c r="D19" s="12"/>
      <c r="E19" s="12"/>
      <c r="F19" s="27" t="str">
        <f>IF(F18&gt;=10,"LILA"," ")</f>
        <v xml:space="preserve"> </v>
      </c>
    </row>
    <row r="20" spans="3:6" ht="15" thickTop="1" x14ac:dyDescent="0.2"/>
  </sheetData>
  <sheetProtection algorithmName="SHA-512" hashValue="3YEBYgA0FVskuvEBDT1dSzPBJQ5ykF2C7NeuBCe2gU6Yf+jov1jIpnBpGSnWSz3aSq+j27WhjL68jPQ7Z2P6fQ==" saltValue="sRhWGpKf6KmhjRMGd+W9KQ==" spinCount="100000" sheet="1" objects="1" scenarios="1"/>
  <mergeCells count="4">
    <mergeCell ref="A1:F1"/>
    <mergeCell ref="A2:F2"/>
    <mergeCell ref="A9:A10"/>
    <mergeCell ref="A14:A15"/>
  </mergeCells>
  <conditionalFormatting sqref="D7:D8">
    <cfRule type="cellIs" dxfId="49" priority="41" operator="equal">
      <formula>0</formula>
    </cfRule>
    <cfRule type="cellIs" dxfId="48" priority="42" operator="greaterThanOrEqual">
      <formula>1</formula>
    </cfRule>
  </conditionalFormatting>
  <conditionalFormatting sqref="F8">
    <cfRule type="cellIs" dxfId="47" priority="39" operator="equal">
      <formula>0</formula>
    </cfRule>
    <cfRule type="cellIs" dxfId="46" priority="40" operator="greaterThanOrEqual">
      <formula>1</formula>
    </cfRule>
  </conditionalFormatting>
  <conditionalFormatting sqref="F11">
    <cfRule type="cellIs" dxfId="45" priority="37" operator="equal">
      <formula>0</formula>
    </cfRule>
    <cfRule type="cellIs" dxfId="44" priority="38" operator="greaterThanOrEqual">
      <formula>1</formula>
    </cfRule>
  </conditionalFormatting>
  <conditionalFormatting sqref="D12">
    <cfRule type="cellIs" dxfId="43" priority="35" operator="equal">
      <formula>0</formula>
    </cfRule>
    <cfRule type="cellIs" dxfId="42" priority="36" operator="greaterThanOrEqual">
      <formula>1</formula>
    </cfRule>
  </conditionalFormatting>
  <conditionalFormatting sqref="E12">
    <cfRule type="cellIs" dxfId="41" priority="33" operator="equal">
      <formula>0</formula>
    </cfRule>
    <cfRule type="cellIs" dxfId="40" priority="34" operator="greaterThanOrEqual">
      <formula>1</formula>
    </cfRule>
  </conditionalFormatting>
  <conditionalFormatting sqref="F12">
    <cfRule type="cellIs" dxfId="39" priority="31" operator="equal">
      <formula>0</formula>
    </cfRule>
    <cfRule type="cellIs" dxfId="38" priority="32" operator="greaterThanOrEqual">
      <formula>1</formula>
    </cfRule>
  </conditionalFormatting>
  <conditionalFormatting sqref="F13">
    <cfRule type="cellIs" dxfId="37" priority="29" operator="equal">
      <formula>0</formula>
    </cfRule>
    <cfRule type="cellIs" dxfId="36" priority="30" operator="greaterThanOrEqual">
      <formula>1</formula>
    </cfRule>
  </conditionalFormatting>
  <conditionalFormatting sqref="F14">
    <cfRule type="cellIs" dxfId="35" priority="27" operator="equal">
      <formula>0</formula>
    </cfRule>
    <cfRule type="cellIs" dxfId="34" priority="28" operator="greaterThanOrEqual">
      <formula>1</formula>
    </cfRule>
  </conditionalFormatting>
  <conditionalFormatting sqref="F15">
    <cfRule type="cellIs" dxfId="33" priority="25" operator="equal">
      <formula>0</formula>
    </cfRule>
    <cfRule type="cellIs" dxfId="32" priority="26" operator="greaterThanOrEqual">
      <formula>1</formula>
    </cfRule>
  </conditionalFormatting>
  <conditionalFormatting sqref="F16">
    <cfRule type="cellIs" dxfId="31" priority="23" operator="equal">
      <formula>0</formula>
    </cfRule>
    <cfRule type="cellIs" dxfId="30" priority="24" operator="greaterThanOrEqual">
      <formula>1</formula>
    </cfRule>
  </conditionalFormatting>
  <conditionalFormatting sqref="F7">
    <cfRule type="cellIs" dxfId="29" priority="21" operator="equal">
      <formula>0</formula>
    </cfRule>
    <cfRule type="cellIs" dxfId="28" priority="22" operator="greaterThanOrEqual">
      <formula>1</formula>
    </cfRule>
  </conditionalFormatting>
  <conditionalFormatting sqref="F9">
    <cfRule type="cellIs" dxfId="27" priority="19" operator="equal">
      <formula>0</formula>
    </cfRule>
    <cfRule type="cellIs" dxfId="26" priority="20" operator="greaterThanOrEqual">
      <formula>1</formula>
    </cfRule>
  </conditionalFormatting>
  <conditionalFormatting sqref="F10">
    <cfRule type="cellIs" dxfId="25" priority="17" operator="equal">
      <formula>0</formula>
    </cfRule>
    <cfRule type="cellIs" dxfId="24" priority="18" operator="greaterThanOrEqual">
      <formula>1</formula>
    </cfRule>
  </conditionalFormatting>
  <conditionalFormatting sqref="D9">
    <cfRule type="cellIs" dxfId="23" priority="15" operator="equal">
      <formula>0</formula>
    </cfRule>
    <cfRule type="cellIs" dxfId="22" priority="16" operator="greaterThanOrEqual">
      <formula>1</formula>
    </cfRule>
  </conditionalFormatting>
  <conditionalFormatting sqref="D10">
    <cfRule type="cellIs" dxfId="21" priority="13" operator="equal">
      <formula>0</formula>
    </cfRule>
    <cfRule type="cellIs" dxfId="20" priority="14" operator="greaterThanOrEqual">
      <formula>1</formula>
    </cfRule>
  </conditionalFormatting>
  <conditionalFormatting sqref="D11">
    <cfRule type="cellIs" dxfId="19" priority="11" operator="equal">
      <formula>0</formula>
    </cfRule>
    <cfRule type="cellIs" dxfId="18" priority="12" operator="greaterThanOrEqual">
      <formula>1</formula>
    </cfRule>
  </conditionalFormatting>
  <conditionalFormatting sqref="D13">
    <cfRule type="cellIs" dxfId="17" priority="9" operator="equal">
      <formula>0</formula>
    </cfRule>
    <cfRule type="cellIs" dxfId="16" priority="10" operator="greaterThanOrEqual">
      <formula>1</formula>
    </cfRule>
  </conditionalFormatting>
  <conditionalFormatting sqref="D14">
    <cfRule type="cellIs" dxfId="15" priority="7" operator="equal">
      <formula>0</formula>
    </cfRule>
    <cfRule type="cellIs" dxfId="14" priority="8" operator="greaterThanOrEqual">
      <formula>1</formula>
    </cfRule>
  </conditionalFormatting>
  <conditionalFormatting sqref="E14">
    <cfRule type="cellIs" dxfId="13" priority="5" operator="equal">
      <formula>0</formula>
    </cfRule>
    <cfRule type="cellIs" dxfId="12" priority="6" operator="greaterThanOrEqual">
      <formula>1</formula>
    </cfRule>
  </conditionalFormatting>
  <conditionalFormatting sqref="D15">
    <cfRule type="cellIs" dxfId="11" priority="3" operator="equal">
      <formula>0</formula>
    </cfRule>
    <cfRule type="cellIs" dxfId="10" priority="4" operator="greaterThanOrEqual">
      <formula>1</formula>
    </cfRule>
  </conditionalFormatting>
  <conditionalFormatting sqref="D16">
    <cfRule type="cellIs" dxfId="9" priority="1" operator="equal">
      <formula>0</formula>
    </cfRule>
    <cfRule type="cellIs" dxfId="8" priority="2"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128A6-1B78-44B9-8AAE-8A5FB65F0862}">
  <sheetPr>
    <pageSetUpPr fitToPage="1"/>
  </sheetPr>
  <dimension ref="A1:G20"/>
  <sheetViews>
    <sheetView showGridLines="0" zoomScaleNormal="100" workbookViewId="0">
      <selection activeCell="G1" sqref="G1:G1048576"/>
    </sheetView>
  </sheetViews>
  <sheetFormatPr baseColWidth="10" defaultRowHeight="15" x14ac:dyDescent="0.25"/>
  <cols>
    <col min="1" max="1" width="25.7109375" customWidth="1"/>
    <col min="2" max="2" width="50.7109375" customWidth="1"/>
    <col min="3" max="3" width="25.7109375" customWidth="1"/>
    <col min="4" max="5" width="11.42578125" hidden="1" customWidth="1"/>
    <col min="6" max="6" width="25.7109375" customWidth="1"/>
    <col min="7" max="7" width="11.42578125" hidden="1" customWidth="1"/>
    <col min="9" max="9" width="11.42578125" customWidth="1"/>
  </cols>
  <sheetData>
    <row r="1" spans="1:7" x14ac:dyDescent="0.25">
      <c r="A1" s="84" t="s">
        <v>27</v>
      </c>
      <c r="B1" s="84"/>
      <c r="C1" s="84"/>
      <c r="D1" s="84"/>
      <c r="E1" s="84"/>
      <c r="F1" s="84"/>
    </row>
    <row r="2" spans="1:7" ht="15" customHeight="1" x14ac:dyDescent="0.25">
      <c r="A2" s="100" t="s">
        <v>35</v>
      </c>
      <c r="B2" s="100"/>
      <c r="C2" s="100"/>
      <c r="D2" s="100"/>
      <c r="E2" s="100"/>
      <c r="F2" s="100"/>
    </row>
    <row r="6" spans="1:7" ht="29.25" x14ac:dyDescent="0.25">
      <c r="A6" s="2" t="s">
        <v>1</v>
      </c>
      <c r="B6" s="3" t="s">
        <v>2</v>
      </c>
      <c r="C6" s="3" t="s">
        <v>3</v>
      </c>
      <c r="D6" s="28" t="s">
        <v>5</v>
      </c>
      <c r="E6" s="28"/>
      <c r="F6" s="3" t="s">
        <v>4</v>
      </c>
      <c r="G6" s="28" t="s">
        <v>24</v>
      </c>
    </row>
    <row r="7" spans="1:7" x14ac:dyDescent="0.25">
      <c r="A7" s="6" t="s">
        <v>6</v>
      </c>
      <c r="B7" s="7" t="s">
        <v>7</v>
      </c>
      <c r="C7" s="8" t="str">
        <f>'H CLASIFICACIÓN PERFILES'!C12</f>
        <v>NO</v>
      </c>
      <c r="D7" s="29">
        <f>IF(C7="NO",1,0)</f>
        <v>1</v>
      </c>
      <c r="E7" s="29">
        <f t="shared" ref="E7:E12" si="0">IF(C7="SI",1,0)</f>
        <v>0</v>
      </c>
      <c r="F7" s="30">
        <f t="shared" ref="F7:F16" si="1">D7+E7</f>
        <v>1</v>
      </c>
      <c r="G7" s="31" t="s">
        <v>21</v>
      </c>
    </row>
    <row r="8" spans="1:7" x14ac:dyDescent="0.25">
      <c r="A8" s="6" t="s">
        <v>9</v>
      </c>
      <c r="B8" s="7" t="s">
        <v>73</v>
      </c>
      <c r="C8" s="8" t="str">
        <f>'H CLASIFICACIÓN PERFILES'!C13</f>
        <v>SI</v>
      </c>
      <c r="D8" s="29">
        <f t="shared" ref="D8:D16" si="2">IF(C8="NO",1,0)</f>
        <v>0</v>
      </c>
      <c r="E8" s="29">
        <f t="shared" si="0"/>
        <v>1</v>
      </c>
      <c r="F8" s="30">
        <f t="shared" si="1"/>
        <v>1</v>
      </c>
      <c r="G8" s="31" t="s">
        <v>21</v>
      </c>
    </row>
    <row r="9" spans="1:7" ht="26.25" x14ac:dyDescent="0.25">
      <c r="A9" s="90" t="s">
        <v>11</v>
      </c>
      <c r="B9" s="7" t="s">
        <v>12</v>
      </c>
      <c r="C9" s="8" t="str">
        <f>'H CLASIFICACIÓN PERFILES'!C14</f>
        <v>NO</v>
      </c>
      <c r="D9" s="29">
        <f t="shared" si="2"/>
        <v>1</v>
      </c>
      <c r="E9" s="29">
        <f t="shared" si="0"/>
        <v>0</v>
      </c>
      <c r="F9" s="30">
        <f t="shared" si="1"/>
        <v>1</v>
      </c>
      <c r="G9" s="31" t="s">
        <v>21</v>
      </c>
    </row>
    <row r="10" spans="1:7" ht="26.25" x14ac:dyDescent="0.25">
      <c r="A10" s="91"/>
      <c r="B10" s="7" t="s">
        <v>13</v>
      </c>
      <c r="C10" s="8" t="str">
        <f>'H CLASIFICACIÓN PERFILES'!C15</f>
        <v>NO</v>
      </c>
      <c r="D10" s="29">
        <f t="shared" si="2"/>
        <v>1</v>
      </c>
      <c r="E10" s="29">
        <f t="shared" si="0"/>
        <v>0</v>
      </c>
      <c r="F10" s="30">
        <f t="shared" si="1"/>
        <v>1</v>
      </c>
      <c r="G10" s="31" t="s">
        <v>21</v>
      </c>
    </row>
    <row r="11" spans="1:7" ht="51.75" x14ac:dyDescent="0.25">
      <c r="A11" s="6" t="s">
        <v>40</v>
      </c>
      <c r="B11" s="7" t="s">
        <v>14</v>
      </c>
      <c r="C11" s="8" t="str">
        <f>'H CLASIFICACIÓN PERFILES'!C16</f>
        <v>NO</v>
      </c>
      <c r="D11" s="29">
        <f t="shared" si="2"/>
        <v>1</v>
      </c>
      <c r="E11" s="29">
        <f t="shared" si="0"/>
        <v>0</v>
      </c>
      <c r="F11" s="30">
        <f t="shared" si="1"/>
        <v>1</v>
      </c>
      <c r="G11" s="31" t="s">
        <v>21</v>
      </c>
    </row>
    <row r="12" spans="1:7" ht="26.25" x14ac:dyDescent="0.25">
      <c r="A12" s="44" t="s">
        <v>38</v>
      </c>
      <c r="B12" s="7" t="s">
        <v>15</v>
      </c>
      <c r="C12" s="8" t="str">
        <f>'H CLASIFICACIÓN PERFILES'!C17</f>
        <v>SI</v>
      </c>
      <c r="D12" s="29">
        <f t="shared" si="2"/>
        <v>0</v>
      </c>
      <c r="E12" s="29">
        <f t="shared" si="0"/>
        <v>1</v>
      </c>
      <c r="F12" s="30">
        <f t="shared" si="1"/>
        <v>1</v>
      </c>
      <c r="G12" s="31" t="s">
        <v>21</v>
      </c>
    </row>
    <row r="13" spans="1:7" ht="26.25" x14ac:dyDescent="0.25">
      <c r="A13" s="45" t="s">
        <v>39</v>
      </c>
      <c r="B13" s="7" t="s">
        <v>74</v>
      </c>
      <c r="C13" s="8" t="str">
        <f>'H CLASIFICACIÓN PERFILES'!C18</f>
        <v>NO</v>
      </c>
      <c r="D13" s="29">
        <f>IF(C13="SI",1,0)</f>
        <v>0</v>
      </c>
      <c r="E13" s="29"/>
      <c r="F13" s="30">
        <f t="shared" si="1"/>
        <v>0</v>
      </c>
      <c r="G13" s="31" t="s">
        <v>8</v>
      </c>
    </row>
    <row r="14" spans="1:7" ht="26.25" x14ac:dyDescent="0.25">
      <c r="A14" s="90" t="s">
        <v>16</v>
      </c>
      <c r="B14" s="7" t="s">
        <v>71</v>
      </c>
      <c r="C14" s="8" t="str">
        <f>'H CLASIFICACIÓN PERFILES'!C19</f>
        <v>NO</v>
      </c>
      <c r="D14" s="29">
        <f t="shared" si="2"/>
        <v>1</v>
      </c>
      <c r="E14" s="29">
        <f>IF(C14="SI",1,0)</f>
        <v>0</v>
      </c>
      <c r="F14" s="30">
        <f t="shared" si="1"/>
        <v>1</v>
      </c>
      <c r="G14" s="31" t="s">
        <v>21</v>
      </c>
    </row>
    <row r="15" spans="1:7" ht="26.25" x14ac:dyDescent="0.25">
      <c r="A15" s="91"/>
      <c r="B15" s="7" t="s">
        <v>17</v>
      </c>
      <c r="C15" s="8" t="str">
        <f>'H CLASIFICACIÓN PERFILES'!C20</f>
        <v>NO</v>
      </c>
      <c r="D15" s="29">
        <f t="shared" si="2"/>
        <v>1</v>
      </c>
      <c r="E15" s="29">
        <f>IF(C15="SI",1,0)</f>
        <v>0</v>
      </c>
      <c r="F15" s="30">
        <f t="shared" si="1"/>
        <v>1</v>
      </c>
      <c r="G15" s="31" t="s">
        <v>21</v>
      </c>
    </row>
    <row r="16" spans="1:7" ht="26.25" x14ac:dyDescent="0.25">
      <c r="A16" s="6" t="s">
        <v>18</v>
      </c>
      <c r="B16" s="7" t="s">
        <v>70</v>
      </c>
      <c r="C16" s="8" t="str">
        <f>'H CLASIFICACIÓN PERFILES'!C21</f>
        <v>NO</v>
      </c>
      <c r="D16" s="29">
        <f t="shared" si="2"/>
        <v>1</v>
      </c>
      <c r="E16" s="29">
        <f>IF(C16="SI",1,0)</f>
        <v>0</v>
      </c>
      <c r="F16" s="30">
        <f t="shared" si="1"/>
        <v>1</v>
      </c>
      <c r="G16" s="31" t="s">
        <v>21</v>
      </c>
    </row>
    <row r="17" spans="3:6" ht="15.75" thickBot="1" x14ac:dyDescent="0.3"/>
    <row r="18" spans="3:6" ht="15.75" hidden="1" thickBot="1" x14ac:dyDescent="0.3">
      <c r="F18" s="32">
        <f>SUM(F7:F16)</f>
        <v>9</v>
      </c>
    </row>
    <row r="19" spans="3:6" ht="16.5" thickTop="1" thickBot="1" x14ac:dyDescent="0.3">
      <c r="C19" s="13" t="s">
        <v>19</v>
      </c>
      <c r="F19" s="33" t="str">
        <f>IF(F18&gt;=10,"NARANJA"," ")</f>
        <v xml:space="preserve"> </v>
      </c>
    </row>
    <row r="20" spans="3:6" ht="15.75" thickTop="1" x14ac:dyDescent="0.25"/>
  </sheetData>
  <sheetProtection algorithmName="SHA-512" hashValue="n7LvF/WNQ7jTlaoacV+eRLk+prAa3tsObY47hSlwzs4/eoWVqJkxOgGmBqGkzeWyuBHPvjoQ3FKw8FHnl8IoHA==" saltValue="0noRbQ0SJZ4AnFwH7RbR2A==" spinCount="100000" sheet="1" objects="1" scenarios="1"/>
  <mergeCells count="4">
    <mergeCell ref="A1:F1"/>
    <mergeCell ref="A2:F2"/>
    <mergeCell ref="A9:A10"/>
    <mergeCell ref="A14:A15"/>
  </mergeCells>
  <conditionalFormatting sqref="D7:D16">
    <cfRule type="cellIs" dxfId="7" priority="3" operator="equal">
      <formula>0</formula>
    </cfRule>
    <cfRule type="cellIs" dxfId="6" priority="4" operator="greaterThanOrEqual">
      <formula>1</formula>
    </cfRule>
  </conditionalFormatting>
  <conditionalFormatting sqref="E7:E16">
    <cfRule type="cellIs" dxfId="5" priority="1" operator="equal">
      <formula>0</formula>
    </cfRule>
    <cfRule type="cellIs" dxfId="4" priority="2" operator="greaterThanOrEqual">
      <formula>1</formula>
    </cfRule>
  </conditionalFormatting>
  <conditionalFormatting sqref="F7">
    <cfRule type="cellIs" dxfId="3" priority="7" operator="equal">
      <formula>0</formula>
    </cfRule>
    <cfRule type="cellIs" dxfId="2" priority="8" operator="greaterThanOrEqual">
      <formula>1</formula>
    </cfRule>
  </conditionalFormatting>
  <conditionalFormatting sqref="F8:F16">
    <cfRule type="cellIs" dxfId="1" priority="5" operator="equal">
      <formula>0</formula>
    </cfRule>
    <cfRule type="cellIs" dxfId="0" priority="6"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INSTRUCCIONES</vt:lpstr>
      <vt:lpstr>H CLASIFICACIÓN PERFILES</vt:lpstr>
      <vt:lpstr>PERFIL AZUL</vt:lpstr>
      <vt:lpstr>PERFIL AMARILLO</vt:lpstr>
      <vt:lpstr>PERFIL MORADO</vt:lpstr>
      <vt:lpstr>PERFIL VERDE</vt:lpstr>
      <vt:lpstr>PERFIL FUCSIA</vt:lpstr>
      <vt:lpstr>PERFIL LILA</vt:lpstr>
      <vt:lpstr>PERFIL NARANJA</vt:lpstr>
      <vt:lpstr>RESUMEN PERFILES</vt:lpstr>
      <vt:lpstr>'H CLASIFICACIÓN PERFILES'!Área_de_impresión</vt:lpstr>
      <vt:lpstr>INSTRUCCIONES!Área_de_impresión</vt:lpstr>
      <vt:lpstr>'PERFIL AMARILLO'!Área_de_impresión</vt:lpstr>
      <vt:lpstr>'PERFIL AZUL'!Área_de_impresión</vt:lpstr>
      <vt:lpstr>'PERFIL FUCSIA'!Área_de_impresión</vt:lpstr>
      <vt:lpstr>'PERFIL LILA'!Área_de_impresión</vt:lpstr>
      <vt:lpstr>'PERFIL MORADO'!Área_de_impresión</vt:lpstr>
      <vt:lpstr>'PERFIL NARANJA'!Área_de_impresión</vt:lpstr>
      <vt:lpstr>'PERFIL VERDE'!Área_de_impresión</vt:lpstr>
      <vt:lpstr>'RESUMEN PERFILES'!Área_de_impresión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JOANA</dc:creator>
  <cp:lastModifiedBy>USUARIO</cp:lastModifiedBy>
  <cp:lastPrinted>2019-07-08T09:03:12Z</cp:lastPrinted>
  <dcterms:created xsi:type="dcterms:W3CDTF">2019-07-03T10:13:23Z</dcterms:created>
  <dcterms:modified xsi:type="dcterms:W3CDTF">2021-11-15T14:29:34Z</dcterms:modified>
</cp:coreProperties>
</file>